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795" windowHeight="12435" firstSheet="1" activeTab="4"/>
  </bookViews>
  <sheets>
    <sheet name="附表1" sheetId="9" r:id="rId1"/>
    <sheet name="附表2" sheetId="6" r:id="rId2"/>
    <sheet name="附表3" sheetId="4" r:id="rId3"/>
    <sheet name="附表4" sheetId="2" r:id="rId4"/>
    <sheet name="附表5" sheetId="5" r:id="rId5"/>
  </sheets>
  <definedNames>
    <definedName name="_xlnm._FilterDatabase" localSheetId="1" hidden="1">附表2!$A$4:$Z$14</definedName>
    <definedName name="_xlnm._FilterDatabase" localSheetId="3" hidden="1">附表4!$A$4:$Z$16</definedName>
    <definedName name="_xlnm._FilterDatabase" localSheetId="4" hidden="1">附表5!$A$4:$Y$73</definedName>
    <definedName name="_xlnm._FilterDatabase" localSheetId="2" hidden="1">附表3!$A$4:$Z$7</definedName>
    <definedName name="_xlnm.Print_Area" localSheetId="3">附表4!$A$1:$Y$16</definedName>
    <definedName name="_xlnm.Print_Area" localSheetId="2">附表3!$A$1:$Y$7</definedName>
    <definedName name="_xlnm.Print_Area" localSheetId="4">附表5!$A$1:$Y$73</definedName>
    <definedName name="_xlnm.Print_Titles" localSheetId="3">附表4!$1:$4</definedName>
    <definedName name="_xlnm.Print_Titles" localSheetId="2">附表3!$1:$4</definedName>
    <definedName name="_xlnm.Print_Titles" localSheetId="4">附表5!$1:$4</definedName>
    <definedName name="_xlnm.Print_Area" localSheetId="1">附表2!$A$1:$Y$14</definedName>
    <definedName name="_xlnm.Print_Titles" localSheetId="1">附表2!$1:$4</definedName>
    <definedName name="_xlnm.Print_Area" localSheetId="0">附表1!$A$1:$C$10</definedName>
  </definedNames>
  <calcPr calcId="144525"/>
</workbook>
</file>

<file path=xl/sharedStrings.xml><?xml version="1.0" encoding="utf-8"?>
<sst xmlns="http://schemas.openxmlformats.org/spreadsheetml/2006/main" count="901" uniqueCount="229">
  <si>
    <t>附表1</t>
  </si>
  <si>
    <t>2026年农牧领域农业保险保费补贴资金（第一季度）拟资助项目汇总表</t>
  </si>
  <si>
    <t>序号</t>
  </si>
  <si>
    <t>承保机构</t>
  </si>
  <si>
    <t>拟资助金额（元）</t>
  </si>
  <si>
    <t>国任财产保险股份有限公司深圳分公司</t>
  </si>
  <si>
    <t>太平财产保险有限公司深圳分公司</t>
  </si>
  <si>
    <t>中国人民财产保险股份有限公司深圳市分公司</t>
  </si>
  <si>
    <t>中国太平洋财产保险股份有限公司深圳分公司</t>
  </si>
  <si>
    <t>合计</t>
  </si>
  <si>
    <t>附表2</t>
  </si>
  <si>
    <t>国任财产保险股份有限公司深圳分公司保费补贴资金明细表</t>
  </si>
  <si>
    <t>区域</t>
  </si>
  <si>
    <t>标的位置</t>
  </si>
  <si>
    <t>投保人名称</t>
  </si>
  <si>
    <t>投保人性质</t>
  </si>
  <si>
    <t>资格性审查</t>
  </si>
  <si>
    <t>险种类型</t>
  </si>
  <si>
    <t>险种名称</t>
  </si>
  <si>
    <t>保单号</t>
  </si>
  <si>
    <t>投保标的</t>
  </si>
  <si>
    <t>单位</t>
  </si>
  <si>
    <t>承包数量（头、亩、只、尾、个）</t>
  </si>
  <si>
    <t>单位保额（元）</t>
  </si>
  <si>
    <t>保险金额（元）</t>
  </si>
  <si>
    <t>保险费率</t>
  </si>
  <si>
    <t>签单保费金额（元）</t>
  </si>
  <si>
    <t>起保日期</t>
  </si>
  <si>
    <t>终止日期</t>
  </si>
  <si>
    <t>市财政补贴比例</t>
  </si>
  <si>
    <t>投保人负担比例</t>
  </si>
  <si>
    <t>投保人应缴保费（元）</t>
  </si>
  <si>
    <t>投保人已缴保费（元）</t>
  </si>
  <si>
    <t>投保人未缴保险</t>
  </si>
  <si>
    <t>审定补贴金额（元）</t>
  </si>
  <si>
    <t>深圳市内（含深汕）</t>
  </si>
  <si>
    <t>广东省深圳市光明新区新湖街道新羌社区北岗菜场北15号03-6地块</t>
  </si>
  <si>
    <t>深圳市双晖农业科技有限公司</t>
  </si>
  <si>
    <t>市内其他主体</t>
  </si>
  <si>
    <t>符合</t>
  </si>
  <si>
    <t>种植险</t>
  </si>
  <si>
    <t>玉米</t>
  </si>
  <si>
    <t>62609950028YA500001</t>
  </si>
  <si>
    <t>甜玉米</t>
  </si>
  <si>
    <t>亩</t>
  </si>
  <si>
    <t>岭南水果</t>
  </si>
  <si>
    <t>62609950028C5500001</t>
  </si>
  <si>
    <t>草莓</t>
  </si>
  <si>
    <t>大棚蔬菜</t>
  </si>
  <si>
    <t>626099500282A500004</t>
  </si>
  <si>
    <t>大棚蔬菜叶菜</t>
  </si>
  <si>
    <t>626099500282A500002</t>
  </si>
  <si>
    <t>大棚蔬菜果菜（番茄）</t>
  </si>
  <si>
    <t>露地蔬菜</t>
  </si>
  <si>
    <t>626099500282A500003</t>
  </si>
  <si>
    <t>露地蔬菜叶菜</t>
  </si>
  <si>
    <t>626099500282A500001</t>
  </si>
  <si>
    <t>露地蔬菜果菜</t>
  </si>
  <si>
    <t>露地蔬菜果菜（番茄）</t>
  </si>
  <si>
    <t>省内市外</t>
  </si>
  <si>
    <t>广东省韶关市武江区龙归镇坳头村</t>
  </si>
  <si>
    <t>韶关市武江区优百特养殖有限公司</t>
  </si>
  <si>
    <t>菜篮子基地</t>
  </si>
  <si>
    <t>养殖险</t>
  </si>
  <si>
    <t>育肥猪</t>
  </si>
  <si>
    <t>62609950032YA500001</t>
  </si>
  <si>
    <t>头</t>
  </si>
  <si>
    <t>仔猪</t>
  </si>
  <si>
    <t>62609950032ZF500001</t>
  </si>
  <si>
    <t>附表3</t>
  </si>
  <si>
    <t>太平财产保险有限公司深圳分公司保费补贴资金明细表</t>
  </si>
  <si>
    <t>深圳市光明新区光明北片区地块03-1</t>
  </si>
  <si>
    <t>深圳市绿田农业开发有限公司</t>
  </si>
  <si>
    <t>6202614A720250000001</t>
  </si>
  <si>
    <t>深圳市深汕特别合作区赤石街道明热村下城村</t>
  </si>
  <si>
    <t>深圳市深汕特别合作区土地资产运营管理服务有限公司</t>
  </si>
  <si>
    <t>62001145620260000001</t>
  </si>
  <si>
    <t>百香果</t>
  </si>
  <si>
    <t>附表4</t>
  </si>
  <si>
    <t>中国人民财产保险股份有限公司深圳市分公司保费补贴资金明细表</t>
  </si>
  <si>
    <t>广东省深圳市坪山区石井街道道石井社区（村）24-23地块</t>
  </si>
  <si>
    <t>深圳市胜利达投资有限公司</t>
  </si>
  <si>
    <t>PH0120254403N000000012</t>
  </si>
  <si>
    <t>露地蔬菜叶菜（菜心、小白菜、芥兰、生菜、葱等）</t>
  </si>
  <si>
    <t>深圳市坪山区大工业片区及坪山菜场的24-7地块</t>
  </si>
  <si>
    <t>深圳市绿基实业有限公司</t>
  </si>
  <si>
    <t>PH0120254403N000000011</t>
  </si>
  <si>
    <t>深圳市坪山区大工业片区及坪山菜场的24-8地块</t>
  </si>
  <si>
    <t>PH0120264403N000000001</t>
  </si>
  <si>
    <t>广东省深圳市光明区马田街道05-11地块</t>
  </si>
  <si>
    <t>深圳市美味通农业发展有限公司</t>
  </si>
  <si>
    <t>PH0120264403N000000002</t>
  </si>
  <si>
    <t>PPD920264403N000000001</t>
  </si>
  <si>
    <t>深圳市光明区玉塘街道南侧、南光高速旁06-2地块及新增连片地块</t>
  </si>
  <si>
    <t>深圳市寰通农产品有限公司</t>
  </si>
  <si>
    <t>PH0120264403N000000003</t>
  </si>
  <si>
    <t>广东省深圳市宝安区福永街道福永街道、新桥街道凤凰社区、黄浦社区片区06-7地块</t>
  </si>
  <si>
    <t>PH0120264403N000000004</t>
  </si>
  <si>
    <t>广东省深圳市宝安区福永、新桥街道凤凰社区、黄浦社区片区06-3、5、6、10地块</t>
  </si>
  <si>
    <t>PH0120264403N000000005</t>
  </si>
  <si>
    <t>广东省茂名市高州市荷花镇大村村</t>
  </si>
  <si>
    <t>高州市京基智农时代有限公司</t>
  </si>
  <si>
    <t>P7AO20264403N000000001</t>
  </si>
  <si>
    <t>附表5</t>
  </si>
  <si>
    <t>中国太平洋财产保险股份有限公司深圳分公司保费补贴资金明细表</t>
  </si>
  <si>
    <t>深圳市光明北片区编号03-3、03-4（新湖街道编号10号）的土地</t>
  </si>
  <si>
    <t>深圳市明湖农业科技有限公司</t>
  </si>
  <si>
    <t>玉米完全成本</t>
  </si>
  <si>
    <t>ASHZ3012KH25Q050001M</t>
  </si>
  <si>
    <t>深圳市光明北片区编号03-3、03-4（新湖街道编号01号）的土地</t>
  </si>
  <si>
    <t>ASHZ30152325Q050000R</t>
  </si>
  <si>
    <t>深圳市光明区光侨路科学馆旁土地</t>
  </si>
  <si>
    <t>ASHZ30152325Q050001Z</t>
  </si>
  <si>
    <t>露地蔬菜茎菜</t>
  </si>
  <si>
    <t>ASHZ3012KH25Q050000R</t>
  </si>
  <si>
    <t>深圳市光明北片区编号02、03、12的土地</t>
  </si>
  <si>
    <t>ASHZ30152326Q050000P</t>
  </si>
  <si>
    <t>露地蔬菜叶菜（油菜）</t>
  </si>
  <si>
    <t>深圳市光明北片区编号12的土地</t>
  </si>
  <si>
    <t>ASHZ30152326Q050001B</t>
  </si>
  <si>
    <t>深圳市观澜办事处牛湖社区深圳市田地蔬菜基地发展有限公司牛湖南菜场</t>
  </si>
  <si>
    <t>卢文生</t>
  </si>
  <si>
    <t>ASHZ66152326Q050001P</t>
  </si>
  <si>
    <t>深圳市观澜办事处桂花社区深圳市田地蔬菜基地发展有限公司桂花菜场</t>
  </si>
  <si>
    <t>韦传计</t>
  </si>
  <si>
    <t>ASHZ66152326Q050000I</t>
  </si>
  <si>
    <t>深圳市光明区楼村一号路以南，华侨路以东地块</t>
  </si>
  <si>
    <t>深圳鑫果科技农业发展有限公司</t>
  </si>
  <si>
    <t>ASHZ10152326Q050001O</t>
  </si>
  <si>
    <t>深圳市宝安区西乡街道黄麻布社区山塘尾凤凰山隧道边福州路东侧（黄麻布片区基本农田07-2地块）</t>
  </si>
  <si>
    <t>ASHZ10152326Q050000U</t>
  </si>
  <si>
    <t>钢结构大棚</t>
  </si>
  <si>
    <t>ASHZ10188426Q050000N</t>
  </si>
  <si>
    <t>ASHZ10153B26Q050000C</t>
  </si>
  <si>
    <t>深圳市光明区新湖街道新陂头牛场</t>
  </si>
  <si>
    <t>深圳市晨光乳业有限公司牛奶分公司</t>
  </si>
  <si>
    <t>奶牛1-3岁、奶牛3-7岁、奶牛7-8岁</t>
  </si>
  <si>
    <t>ASHZ66352126Q050000E</t>
  </si>
  <si>
    <t>奶牛1-3岁</t>
  </si>
  <si>
    <t>奶牛3-7岁</t>
  </si>
  <si>
    <t>奶牛7-8岁</t>
  </si>
  <si>
    <t>深圳市深汕特别合作区鹅埠镇西南村</t>
  </si>
  <si>
    <t>深圳市粤正合食品有限公司</t>
  </si>
  <si>
    <t>马铃薯</t>
  </si>
  <si>
    <t>ASHZ6631EN26Q050000Y</t>
  </si>
  <si>
    <t>深圳市深汕特别合作区鲘门镇民新村</t>
  </si>
  <si>
    <t>深圳市新安种业有限公司</t>
  </si>
  <si>
    <t>ASHZ66352326Q050000S</t>
  </si>
  <si>
    <t>深圳市光明区光明小镇欢乐田园种植地块</t>
  </si>
  <si>
    <t>信宜市响亮种植专业合作社</t>
  </si>
  <si>
    <t>ASHZ66352326Q050001N</t>
  </si>
  <si>
    <t>深圳市深汕特别合作区鹅埠镇、赤石镇、小漠镇、收储地</t>
  </si>
  <si>
    <t>深圳市和美田园投资有限公司</t>
  </si>
  <si>
    <t>ASHZ66352326Q050003Q</t>
  </si>
  <si>
    <t>深圳市辉尚亮农业科技有限公司</t>
  </si>
  <si>
    <t>ASHZ66352326Q050005T</t>
  </si>
  <si>
    <t>ASHZ66353B26Q050001T</t>
  </si>
  <si>
    <t>岭南水果（草莓、百香果）</t>
  </si>
  <si>
    <t>ASHZ6632KH26Q050000U</t>
  </si>
  <si>
    <t>深圳市大鹏新区东山寺东地块（星火探索营）</t>
  </si>
  <si>
    <t>ASHZ66388426Q050000Z</t>
  </si>
  <si>
    <t>ASHZ66352326Q050004Y</t>
  </si>
  <si>
    <t>大鹏蔬菜</t>
  </si>
  <si>
    <t>大棚蔬菜果菜</t>
  </si>
  <si>
    <t>ASHZ66353B26Q050000A</t>
  </si>
  <si>
    <t>岭南水果（草莓）</t>
  </si>
  <si>
    <t>深圳市深汕特别合作区赤石镇冰深村</t>
  </si>
  <si>
    <t>深圳市恒佳农牧有限公司</t>
  </si>
  <si>
    <t>ASHZ66348626Q050000E</t>
  </si>
  <si>
    <t>深圳市坪山区竹坑社区、坪山区石井社区深圳市果菜贸易有限公司深潮菜场</t>
  </si>
  <si>
    <t>深圳市深潮农业开发有限公司</t>
  </si>
  <si>
    <t>ASHZ66152326Q050002K</t>
  </si>
  <si>
    <t>深圳市坪山区龙田街道大工业片区24-5地块</t>
  </si>
  <si>
    <t>ASHZ66352326Q050002V</t>
  </si>
  <si>
    <t>深圳市深汕特别合作区赤石镇新里里鱼埔村</t>
  </si>
  <si>
    <t>曹景春</t>
  </si>
  <si>
    <t>ASHZ66352326Q050006O</t>
  </si>
  <si>
    <t>深圳市深汕特别合作区赤石街道明热村农场</t>
  </si>
  <si>
    <t>安康市汉滨区强业种植农民专业合作社</t>
  </si>
  <si>
    <t>ASHZ66353B26Q050002Z</t>
  </si>
  <si>
    <t>西瓜</t>
  </si>
  <si>
    <t>简易大棚</t>
  </si>
  <si>
    <t>ASHZ66388426Q050001Z</t>
  </si>
  <si>
    <t>深圳市坪山区龙田街道24-1及24-2地块</t>
  </si>
  <si>
    <t>深圳市珒镁农业发展有限公司</t>
  </si>
  <si>
    <t>ASHZ6632KH26Q050001J</t>
  </si>
  <si>
    <t>ASHZ66353B26Q050003S</t>
  </si>
  <si>
    <t>岭南水果（西瓜、草莓及青枣等）</t>
  </si>
  <si>
    <t>ASHZ66352326Q050007W</t>
  </si>
  <si>
    <t>深圳市宝安区西乡街道黄麻布社区基本农田07-1,3地块</t>
  </si>
  <si>
    <t>深圳市福荫农业科技有限公司</t>
  </si>
  <si>
    <t>ASHZ10152326Q050002H</t>
  </si>
  <si>
    <t>深圳市宝安区航城-石岩街道黄麻布片区基本农田07-5地块</t>
  </si>
  <si>
    <t>ASHZ10188426Q050001B</t>
  </si>
  <si>
    <t>ASHZ10153B26Q050002B</t>
  </si>
  <si>
    <t>草莓、西瓜</t>
  </si>
  <si>
    <t>火龙果、荔枝等</t>
  </si>
  <si>
    <t>深圳市龙岗区坪地街道年丰社区21-4、21-5、21-6、21-7-2地块</t>
  </si>
  <si>
    <t>刘彬</t>
  </si>
  <si>
    <t>ASHZ66353B26Q050004Y</t>
  </si>
  <si>
    <t>ASHZ66352326Q050008R</t>
  </si>
  <si>
    <t>深圳市深汕特别合作区赤石镇新里深冲村、大山头村</t>
  </si>
  <si>
    <t>吴火胜</t>
  </si>
  <si>
    <t>ASHZ6632KH26Q050002Z</t>
  </si>
  <si>
    <t>深圳市坪山街道石井社区深圳市果菜贸易有限公司咸水湖菜场</t>
  </si>
  <si>
    <t>钟炳强</t>
  </si>
  <si>
    <t>ASHZ66152326Q050003R</t>
  </si>
  <si>
    <t>深圳市宝安区第四批永久基本农田10-1,2地块</t>
  </si>
  <si>
    <t>深圳市春谷园粮食物流有限公司</t>
  </si>
  <si>
    <t>ASHZ10152326Q050003O</t>
  </si>
  <si>
    <t>ASHZ10153B26Q050001V</t>
  </si>
  <si>
    <t>深圳市宝安区石岩街道办浪心社区深圳市果菜贸易有限公司浪心菜场</t>
  </si>
  <si>
    <t>张士奎</t>
  </si>
  <si>
    <t>ASHZ66152326Q050004L</t>
  </si>
  <si>
    <t>深圳市宝安区石岩街道办塘头社区深圳市果菜贸易有限公司塘头菜场</t>
  </si>
  <si>
    <t>ASHZ66152326Q050005T</t>
  </si>
  <si>
    <t>ASHZ66153B26Q050000I</t>
  </si>
  <si>
    <t>岭南水果（年橘）</t>
  </si>
  <si>
    <t>深圳市龙岗区坪地街道坪西社区高桥20-1-1地块</t>
  </si>
  <si>
    <t>创世纪种业有限公司</t>
  </si>
  <si>
    <t>ASHZ6632KH26Q050003C</t>
  </si>
  <si>
    <t>ASHZ66353B26Q050007Q</t>
  </si>
  <si>
    <t>ASHZ66352326Q050009M</t>
  </si>
  <si>
    <t>深圳市深汕特别合作区鹅埠镇下北牛湖村</t>
  </si>
  <si>
    <t>余楚坤</t>
  </si>
  <si>
    <t>ASHZ66353B26Q050006X</t>
  </si>
  <si>
    <t>深圳市龙岗区平湖街道白坭坑社区源兴农场</t>
  </si>
  <si>
    <t>深圳市源兴果品股份有限公司</t>
  </si>
  <si>
    <t>ASHZ06752326Q050000P</t>
  </si>
</sst>
</file>

<file path=xl/styles.xml><?xml version="1.0" encoding="utf-8"?>
<styleSheet xmlns="http://schemas.openxmlformats.org/spreadsheetml/2006/main">
  <numFmts count="8">
    <numFmt numFmtId="176" formatCode="_ * #,##0_ ;_ * \-#,##0_ ;_ * &quot;-&quot;??_ ;_ @_ "/>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7" formatCode="###,###,###,###,###,##0.00"/>
    <numFmt numFmtId="178" formatCode="0.00_ "/>
    <numFmt numFmtId="179" formatCode="yyyy/m/d;@"/>
  </numFmts>
  <fonts count="46">
    <font>
      <sz val="11"/>
      <color theme="1"/>
      <name val="宋体"/>
      <charset val="134"/>
      <scheme val="minor"/>
    </font>
    <font>
      <sz val="11"/>
      <name val="宋体"/>
      <charset val="134"/>
      <scheme val="minor"/>
    </font>
    <font>
      <b/>
      <sz val="11"/>
      <name val="宋体"/>
      <charset val="134"/>
      <scheme val="minor"/>
    </font>
    <font>
      <sz val="17"/>
      <name val="宋体"/>
      <charset val="134"/>
      <scheme val="minor"/>
    </font>
    <font>
      <b/>
      <sz val="22"/>
      <name val="宋体"/>
      <charset val="134"/>
    </font>
    <font>
      <b/>
      <sz val="12"/>
      <name val="宋体"/>
      <charset val="134"/>
    </font>
    <font>
      <b/>
      <sz val="14"/>
      <name val="宋体"/>
      <charset val="134"/>
      <scheme val="minor"/>
    </font>
    <font>
      <sz val="14"/>
      <name val="宋体"/>
      <charset val="134"/>
      <scheme val="minor"/>
    </font>
    <font>
      <sz val="14"/>
      <color theme="1"/>
      <name val="宋体"/>
      <charset val="134"/>
      <scheme val="minor"/>
    </font>
    <font>
      <sz val="14"/>
      <color theme="1"/>
      <name val="宋体"/>
      <charset val="134"/>
    </font>
    <font>
      <sz val="14"/>
      <name val="宋体"/>
      <charset val="134"/>
    </font>
    <font>
      <sz val="14"/>
      <name val="仿宋_GB2312"/>
      <charset val="134"/>
    </font>
    <font>
      <sz val="14"/>
      <color rgb="FF000000"/>
      <name val="仿宋_GB2312"/>
      <charset val="134"/>
    </font>
    <font>
      <b/>
      <sz val="11"/>
      <color theme="1"/>
      <name val="宋体"/>
      <charset val="134"/>
      <scheme val="minor"/>
    </font>
    <font>
      <sz val="18"/>
      <color theme="1"/>
      <name val="宋体"/>
      <charset val="134"/>
      <scheme val="minor"/>
    </font>
    <font>
      <sz val="18"/>
      <name val="宋体"/>
      <charset val="134"/>
      <scheme val="minor"/>
    </font>
    <font>
      <b/>
      <sz val="22"/>
      <color theme="1"/>
      <name val="宋体"/>
      <charset val="134"/>
    </font>
    <font>
      <b/>
      <sz val="12"/>
      <color theme="1"/>
      <name val="宋体"/>
      <charset val="134"/>
    </font>
    <font>
      <b/>
      <sz val="14"/>
      <color theme="1"/>
      <name val="宋体"/>
      <charset val="134"/>
      <scheme val="minor"/>
    </font>
    <font>
      <sz val="14"/>
      <color rgb="FF000000"/>
      <name val="宋体"/>
      <charset val="134"/>
      <scheme val="minor"/>
    </font>
    <font>
      <sz val="14"/>
      <color rgb="FF000000"/>
      <name val="宋体"/>
      <charset val="134"/>
    </font>
    <font>
      <sz val="11"/>
      <color rgb="FFFF0000"/>
      <name val="宋体"/>
      <charset val="134"/>
      <scheme val="minor"/>
    </font>
    <font>
      <b/>
      <sz val="18"/>
      <name val="宋体"/>
      <charset val="134"/>
    </font>
    <font>
      <sz val="10"/>
      <name val="宋体"/>
      <charset val="134"/>
      <scheme val="minor"/>
    </font>
    <font>
      <b/>
      <sz val="18"/>
      <color theme="1"/>
      <name val="宋体"/>
      <charset val="134"/>
      <scheme val="minor"/>
    </font>
    <font>
      <sz val="14"/>
      <color theme="1"/>
      <name val="黑体"/>
      <charset val="134"/>
    </font>
    <font>
      <sz val="10.5"/>
      <color rgb="FFFF0000"/>
      <name val="宋体"/>
      <charset val="134"/>
    </font>
    <font>
      <sz val="11"/>
      <color rgb="FF9C6500"/>
      <name val="宋体"/>
      <charset val="0"/>
      <scheme val="minor"/>
    </font>
    <font>
      <sz val="11"/>
      <color theme="1"/>
      <name val="宋体"/>
      <charset val="0"/>
      <scheme val="minor"/>
    </font>
    <font>
      <b/>
      <sz val="11"/>
      <color theme="1"/>
      <name val="宋体"/>
      <charset val="0"/>
      <scheme val="minor"/>
    </font>
    <font>
      <sz val="11"/>
      <color rgb="FFFF0000"/>
      <name val="宋体"/>
      <charset val="0"/>
      <scheme val="minor"/>
    </font>
    <font>
      <sz val="11"/>
      <color theme="0"/>
      <name val="宋体"/>
      <charset val="0"/>
      <scheme val="minor"/>
    </font>
    <font>
      <sz val="11"/>
      <color rgb="FFFA7D00"/>
      <name val="宋体"/>
      <charset val="0"/>
      <scheme val="minor"/>
    </font>
    <font>
      <b/>
      <sz val="11"/>
      <color rgb="FF3F3F3F"/>
      <name val="宋体"/>
      <charset val="0"/>
      <scheme val="minor"/>
    </font>
    <font>
      <sz val="11"/>
      <color rgb="FF9C0006"/>
      <name val="宋体"/>
      <charset val="0"/>
      <scheme val="minor"/>
    </font>
    <font>
      <b/>
      <sz val="13"/>
      <color theme="3"/>
      <name val="宋体"/>
      <charset val="134"/>
      <scheme val="minor"/>
    </font>
    <font>
      <b/>
      <sz val="18"/>
      <color theme="3"/>
      <name val="宋体"/>
      <charset val="134"/>
      <scheme val="minor"/>
    </font>
    <font>
      <b/>
      <sz val="11"/>
      <color theme="3"/>
      <name val="宋体"/>
      <charset val="134"/>
      <scheme val="minor"/>
    </font>
    <font>
      <u/>
      <sz val="11"/>
      <color rgb="FF800080"/>
      <name val="宋体"/>
      <charset val="0"/>
      <scheme val="minor"/>
    </font>
    <font>
      <b/>
      <sz val="11"/>
      <color rgb="FFFFFFFF"/>
      <name val="宋体"/>
      <charset val="0"/>
      <scheme val="minor"/>
    </font>
    <font>
      <b/>
      <sz val="15"/>
      <color theme="3"/>
      <name val="宋体"/>
      <charset val="134"/>
      <scheme val="minor"/>
    </font>
    <font>
      <u/>
      <sz val="11"/>
      <color rgb="FF0000FF"/>
      <name val="宋体"/>
      <charset val="0"/>
      <scheme val="minor"/>
    </font>
    <font>
      <sz val="11"/>
      <color rgb="FF006100"/>
      <name val="宋体"/>
      <charset val="0"/>
      <scheme val="minor"/>
    </font>
    <font>
      <i/>
      <sz val="11"/>
      <color rgb="FF7F7F7F"/>
      <name val="宋体"/>
      <charset val="0"/>
      <scheme val="minor"/>
    </font>
    <font>
      <sz val="11"/>
      <color rgb="FF3F3F76"/>
      <name val="宋体"/>
      <charset val="0"/>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5"/>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rgb="FFF2F2F2"/>
        <bgColor indexed="64"/>
      </patternFill>
    </fill>
    <fill>
      <patternFill patternType="solid">
        <fgColor theme="5" tint="0.399975585192419"/>
        <bgColor indexed="64"/>
      </patternFill>
    </fill>
    <fill>
      <patternFill patternType="solid">
        <fgColor theme="6"/>
        <bgColor indexed="64"/>
      </patternFill>
    </fill>
    <fill>
      <patternFill patternType="solid">
        <fgColor theme="9" tint="0.599993896298105"/>
        <bgColor indexed="64"/>
      </patternFill>
    </fill>
    <fill>
      <patternFill patternType="solid">
        <fgColor theme="6" tint="0.799981688894314"/>
        <bgColor indexed="64"/>
      </patternFill>
    </fill>
    <fill>
      <patternFill patternType="solid">
        <fgColor rgb="FFFFC7CE"/>
        <bgColor indexed="64"/>
      </patternFill>
    </fill>
    <fill>
      <patternFill patternType="solid">
        <fgColor theme="9" tint="0.399975585192419"/>
        <bgColor indexed="64"/>
      </patternFill>
    </fill>
    <fill>
      <patternFill patternType="solid">
        <fgColor theme="7"/>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4"/>
        <bgColor indexed="64"/>
      </patternFill>
    </fill>
    <fill>
      <patternFill patternType="solid">
        <fgColor rgb="FFA5A5A5"/>
        <bgColor indexed="64"/>
      </patternFill>
    </fill>
    <fill>
      <patternFill patternType="solid">
        <fgColor theme="4" tint="0.599993896298105"/>
        <bgColor indexed="64"/>
      </patternFill>
    </fill>
    <fill>
      <patternFill patternType="solid">
        <fgColor theme="9"/>
        <bgColor indexed="64"/>
      </patternFill>
    </fill>
    <fill>
      <patternFill patternType="solid">
        <fgColor rgb="FFC6EFCE"/>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rgb="FFFFCC99"/>
        <bgColor indexed="64"/>
      </patternFill>
    </fill>
    <fill>
      <patternFill patternType="solid">
        <fgColor theme="4" tint="0.39997558519241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right/>
      <top style="thin">
        <color theme="4"/>
      </top>
      <bottom style="double">
        <color theme="4"/>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31" fillId="28" borderId="0" applyNumberFormat="0" applyBorder="0" applyAlignment="0" applyProtection="0">
      <alignment vertical="center"/>
    </xf>
    <xf numFmtId="0" fontId="28" fillId="21" borderId="0" applyNumberFormat="0" applyBorder="0" applyAlignment="0" applyProtection="0">
      <alignment vertical="center"/>
    </xf>
    <xf numFmtId="0" fontId="28" fillId="24" borderId="0" applyNumberFormat="0" applyBorder="0" applyAlignment="0" applyProtection="0">
      <alignment vertical="center"/>
    </xf>
    <xf numFmtId="0" fontId="31" fillId="20" borderId="0" applyNumberFormat="0" applyBorder="0" applyAlignment="0" applyProtection="0">
      <alignment vertical="center"/>
    </xf>
    <xf numFmtId="0" fontId="31" fillId="19" borderId="0" applyNumberFormat="0" applyBorder="0" applyAlignment="0" applyProtection="0">
      <alignment vertical="center"/>
    </xf>
    <xf numFmtId="0" fontId="28" fillId="30" borderId="0" applyNumberFormat="0" applyBorder="0" applyAlignment="0" applyProtection="0">
      <alignment vertical="center"/>
    </xf>
    <xf numFmtId="0" fontId="31" fillId="15" borderId="0" applyNumberFormat="0" applyBorder="0" applyAlignment="0" applyProtection="0">
      <alignment vertical="center"/>
    </xf>
    <xf numFmtId="0" fontId="31" fillId="14" borderId="0" applyNumberFormat="0" applyBorder="0" applyAlignment="0" applyProtection="0">
      <alignment vertical="center"/>
    </xf>
    <xf numFmtId="0" fontId="31" fillId="11" borderId="0" applyNumberFormat="0" applyBorder="0" applyAlignment="0" applyProtection="0">
      <alignment vertical="center"/>
    </xf>
    <xf numFmtId="0" fontId="28" fillId="31" borderId="0" applyNumberFormat="0" applyBorder="0" applyAlignment="0" applyProtection="0">
      <alignment vertical="center"/>
    </xf>
    <xf numFmtId="0" fontId="28" fillId="10" borderId="0" applyNumberFormat="0" applyBorder="0" applyAlignment="0" applyProtection="0">
      <alignment vertical="center"/>
    </xf>
    <xf numFmtId="0" fontId="28" fillId="9" borderId="0" applyNumberFormat="0" applyBorder="0" applyAlignment="0" applyProtection="0">
      <alignment vertical="center"/>
    </xf>
    <xf numFmtId="0" fontId="36"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26" borderId="14" applyNumberFormat="0" applyAlignment="0" applyProtection="0">
      <alignment vertical="center"/>
    </xf>
    <xf numFmtId="0" fontId="40" fillId="0" borderId="11" applyNumberFormat="0" applyFill="0" applyAlignment="0" applyProtection="0">
      <alignment vertical="center"/>
    </xf>
    <xf numFmtId="0" fontId="44" fillId="32" borderId="15" applyNumberFormat="0" applyAlignment="0" applyProtection="0">
      <alignment vertical="center"/>
    </xf>
    <xf numFmtId="0" fontId="41" fillId="0" borderId="0" applyNumberFormat="0" applyFill="0" applyBorder="0" applyAlignment="0" applyProtection="0">
      <alignment vertical="center"/>
    </xf>
    <xf numFmtId="0" fontId="33" fillId="13" borderId="10" applyNumberFormat="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42" fontId="0" fillId="0" borderId="0" applyFont="0" applyFill="0" applyBorder="0" applyAlignment="0" applyProtection="0">
      <alignment vertical="center"/>
    </xf>
    <xf numFmtId="0" fontId="37" fillId="0" borderId="13" applyNumberFormat="0" applyFill="0" applyAlignment="0" applyProtection="0">
      <alignment vertical="center"/>
    </xf>
    <xf numFmtId="0" fontId="43" fillId="0" borderId="0" applyNumberFormat="0" applyFill="0" applyBorder="0" applyAlignment="0" applyProtection="0">
      <alignment vertical="center"/>
    </xf>
    <xf numFmtId="0" fontId="45" fillId="13" borderId="15" applyNumberFormat="0" applyAlignment="0" applyProtection="0">
      <alignment vertical="center"/>
    </xf>
    <xf numFmtId="0" fontId="31" fillId="33" borderId="0" applyNumberFormat="0" applyBorder="0" applyAlignment="0" applyProtection="0">
      <alignment vertical="center"/>
    </xf>
    <xf numFmtId="41" fontId="0" fillId="0" borderId="0" applyFont="0" applyFill="0" applyBorder="0" applyAlignment="0" applyProtection="0">
      <alignment vertical="center"/>
    </xf>
    <xf numFmtId="0" fontId="31" fillId="23" borderId="0" applyNumberFormat="0" applyBorder="0" applyAlignment="0" applyProtection="0">
      <alignment vertical="center"/>
    </xf>
    <xf numFmtId="0" fontId="0" fillId="22" borderId="12" applyNumberFormat="0" applyFont="0" applyAlignment="0" applyProtection="0">
      <alignment vertical="center"/>
    </xf>
    <xf numFmtId="0" fontId="42" fillId="29"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35" fillId="0" borderId="11" applyNumberFormat="0" applyFill="0" applyAlignment="0" applyProtection="0">
      <alignment vertical="center"/>
    </xf>
    <xf numFmtId="0" fontId="37"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9" applyNumberFormat="0" applyFill="0" applyAlignment="0" applyProtection="0">
      <alignment vertical="center"/>
    </xf>
    <xf numFmtId="0" fontId="28" fillId="7" borderId="0" applyNumberFormat="0" applyBorder="0" applyAlignment="0" applyProtection="0">
      <alignment vertical="center"/>
    </xf>
    <xf numFmtId="0" fontId="28" fillId="12" borderId="0" applyNumberFormat="0" applyBorder="0" applyAlignment="0" applyProtection="0">
      <alignment vertical="center"/>
    </xf>
    <xf numFmtId="0" fontId="31" fillId="5" borderId="0" applyNumberFormat="0" applyBorder="0" applyAlignment="0" applyProtection="0">
      <alignment vertical="center"/>
    </xf>
    <xf numFmtId="0" fontId="29" fillId="0" borderId="8" applyNumberFormat="0" applyFill="0" applyAlignment="0" applyProtection="0">
      <alignment vertical="center"/>
    </xf>
    <xf numFmtId="0" fontId="31" fillId="8" borderId="0" applyNumberFormat="0" applyBorder="0" applyAlignment="0" applyProtection="0">
      <alignment vertical="center"/>
    </xf>
    <xf numFmtId="0" fontId="34" fillId="18" borderId="0" applyNumberFormat="0" applyBorder="0" applyAlignment="0" applyProtection="0">
      <alignment vertical="center"/>
    </xf>
    <xf numFmtId="0" fontId="28" fillId="4" borderId="0" applyNumberFormat="0" applyBorder="0" applyAlignment="0" applyProtection="0">
      <alignment vertical="center"/>
    </xf>
    <xf numFmtId="0" fontId="30" fillId="0" borderId="0" applyNumberFormat="0" applyFill="0" applyBorder="0" applyAlignment="0" applyProtection="0">
      <alignment vertical="center"/>
    </xf>
    <xf numFmtId="0" fontId="27" fillId="3" borderId="0" applyNumberFormat="0" applyBorder="0" applyAlignment="0" applyProtection="0">
      <alignment vertical="center"/>
    </xf>
    <xf numFmtId="0" fontId="31" fillId="25" borderId="0" applyNumberFormat="0" applyBorder="0" applyAlignment="0" applyProtection="0">
      <alignment vertical="center"/>
    </xf>
    <xf numFmtId="0" fontId="31" fillId="6" borderId="0" applyNumberFormat="0" applyBorder="0" applyAlignment="0" applyProtection="0">
      <alignment vertical="center"/>
    </xf>
    <xf numFmtId="0" fontId="28" fillId="27" borderId="0" applyNumberFormat="0" applyBorder="0" applyAlignment="0" applyProtection="0">
      <alignment vertical="center"/>
    </xf>
  </cellStyleXfs>
  <cellXfs count="151">
    <xf numFmtId="0" fontId="0" fillId="0" borderId="0" xfId="0">
      <alignment vertical="center"/>
    </xf>
    <xf numFmtId="0" fontId="1" fillId="0" borderId="0" xfId="0" applyFont="1" applyFill="1">
      <alignment vertical="center"/>
    </xf>
    <xf numFmtId="0" fontId="2" fillId="0" borderId="0" xfId="0" applyFont="1" applyFill="1" applyAlignment="1">
      <alignment horizontal="center" vertical="center" wrapText="1"/>
    </xf>
    <xf numFmtId="0" fontId="0" fillId="0" borderId="0" xfId="0" applyFill="1">
      <alignment vertical="center"/>
    </xf>
    <xf numFmtId="0" fontId="0" fillId="0" borderId="0" xfId="0" applyAlignment="1">
      <alignment horizontal="left" vertical="center"/>
    </xf>
    <xf numFmtId="0" fontId="2" fillId="0" borderId="0" xfId="0" applyFont="1" applyFill="1">
      <alignment vertical="center"/>
    </xf>
    <xf numFmtId="0" fontId="1" fillId="0" borderId="0" xfId="0" applyFont="1" applyFill="1" applyAlignment="1">
      <alignment horizontal="center" vertical="center"/>
    </xf>
    <xf numFmtId="0" fontId="1" fillId="0" borderId="0" xfId="0" applyFont="1" applyFill="1" applyAlignment="1">
      <alignment vertical="center" wrapText="1"/>
    </xf>
    <xf numFmtId="43" fontId="1" fillId="0" borderId="0" xfId="32" applyFont="1" applyFill="1">
      <alignment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4" fillId="0" borderId="0" xfId="0" applyFont="1" applyFill="1" applyAlignment="1">
      <alignment horizontal="center" vertical="center" wrapText="1"/>
    </xf>
    <xf numFmtId="0" fontId="5" fillId="0" borderId="0" xfId="0" applyFont="1" applyFill="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7" fillId="0" borderId="1" xfId="0" applyFont="1" applyFill="1" applyBorder="1" applyAlignment="1">
      <alignment vertical="center" wrapText="1"/>
    </xf>
    <xf numFmtId="0" fontId="8"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1" fillId="0" borderId="1" xfId="0" applyFont="1" applyFill="1" applyBorder="1" applyAlignment="1">
      <alignment horizontal="center" vertical="center"/>
    </xf>
    <xf numFmtId="0" fontId="12" fillId="0" borderId="1" xfId="0" applyFont="1" applyBorder="1" applyAlignment="1">
      <alignment horizontal="center" vertical="center"/>
    </xf>
    <xf numFmtId="43" fontId="4" fillId="0" borderId="0" xfId="32" applyFont="1" applyFill="1" applyAlignment="1">
      <alignment horizontal="center" vertical="center"/>
    </xf>
    <xf numFmtId="43" fontId="5" fillId="0" borderId="0" xfId="32" applyFont="1" applyFill="1" applyAlignment="1">
      <alignment horizontal="center" vertical="center"/>
    </xf>
    <xf numFmtId="43" fontId="6" fillId="0" borderId="1" xfId="32"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43" fontId="7" fillId="0" borderId="1" xfId="32" applyFont="1" applyFill="1" applyBorder="1" applyAlignment="1">
      <alignment vertical="center"/>
    </xf>
    <xf numFmtId="10" fontId="7" fillId="0" borderId="1" xfId="35" applyNumberFormat="1" applyFont="1" applyFill="1" applyBorder="1" applyAlignment="1">
      <alignment horizontal="center" vertical="center"/>
    </xf>
    <xf numFmtId="177" fontId="7" fillId="0" borderId="1" xfId="0" applyNumberFormat="1" applyFont="1" applyFill="1" applyBorder="1" applyAlignment="1">
      <alignment horizontal="center" vertical="center" wrapText="1"/>
    </xf>
    <xf numFmtId="43" fontId="7" fillId="0" borderId="1" xfId="32" applyFont="1" applyFill="1" applyBorder="1" applyAlignment="1">
      <alignment horizontal="center" vertical="center"/>
    </xf>
    <xf numFmtId="179" fontId="10" fillId="0" borderId="1" xfId="0" applyNumberFormat="1" applyFont="1" applyFill="1" applyBorder="1" applyAlignment="1">
      <alignment horizontal="center" vertical="center" wrapText="1"/>
    </xf>
    <xf numFmtId="179" fontId="7" fillId="0" borderId="1" xfId="0" applyNumberFormat="1" applyFont="1" applyFill="1" applyBorder="1" applyAlignment="1">
      <alignment horizontal="center" vertical="center" wrapText="1"/>
    </xf>
    <xf numFmtId="9" fontId="8" fillId="0" borderId="1" xfId="0" applyNumberFormat="1" applyFont="1" applyFill="1" applyBorder="1" applyAlignment="1">
      <alignment horizontal="center" vertical="center" wrapText="1"/>
    </xf>
    <xf numFmtId="9" fontId="7" fillId="0" borderId="1" xfId="0" applyNumberFormat="1" applyFont="1" applyFill="1" applyBorder="1" applyAlignment="1">
      <alignment horizontal="center" vertical="center" wrapText="1"/>
    </xf>
    <xf numFmtId="9" fontId="10" fillId="0" borderId="1" xfId="35" applyNumberFormat="1" applyFont="1" applyFill="1" applyBorder="1" applyAlignment="1">
      <alignment horizontal="center" vertical="center" wrapText="1"/>
    </xf>
    <xf numFmtId="0" fontId="7" fillId="0" borderId="1" xfId="0" applyFont="1" applyFill="1" applyBorder="1" applyAlignment="1">
      <alignment horizontal="left" vertical="center"/>
    </xf>
    <xf numFmtId="0" fontId="7"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6" fillId="0" borderId="1" xfId="0" applyFont="1" applyFill="1" applyBorder="1" applyAlignment="1">
      <alignment horizontal="center" vertical="center"/>
    </xf>
    <xf numFmtId="0" fontId="8" fillId="0" borderId="1" xfId="0" applyFont="1" applyBorder="1" applyAlignment="1">
      <alignment horizontal="left" vertical="center" wrapText="1"/>
    </xf>
    <xf numFmtId="0" fontId="11" fillId="0" borderId="1" xfId="0" applyFont="1" applyFill="1" applyBorder="1" applyAlignment="1">
      <alignment horizontal="left" vertical="center"/>
    </xf>
    <xf numFmtId="43" fontId="7" fillId="0" borderId="1" xfId="32" applyFont="1" applyFill="1" applyBorder="1" applyAlignment="1">
      <alignment horizontal="left" vertical="center"/>
    </xf>
    <xf numFmtId="43" fontId="6" fillId="0" borderId="1" xfId="32" applyFont="1" applyFill="1" applyBorder="1" applyAlignment="1">
      <alignment vertical="center" wrapText="1"/>
    </xf>
    <xf numFmtId="179" fontId="10" fillId="0" borderId="1" xfId="0" applyNumberFormat="1" applyFont="1" applyFill="1" applyBorder="1" applyAlignment="1">
      <alignment horizontal="left" vertical="center" wrapText="1"/>
    </xf>
    <xf numFmtId="179" fontId="7" fillId="0" borderId="1" xfId="0" applyNumberFormat="1" applyFont="1" applyFill="1" applyBorder="1" applyAlignment="1">
      <alignment horizontal="left" vertical="center" wrapText="1"/>
    </xf>
    <xf numFmtId="9" fontId="8" fillId="0" borderId="1" xfId="0" applyNumberFormat="1" applyFont="1" applyFill="1" applyBorder="1" applyAlignment="1">
      <alignment horizontal="left" vertical="center" wrapText="1"/>
    </xf>
    <xf numFmtId="43" fontId="7" fillId="0" borderId="1" xfId="32" applyFont="1" applyFill="1" applyBorder="1" applyAlignment="1">
      <alignment horizontal="center" vertical="center" wrapText="1"/>
    </xf>
    <xf numFmtId="9" fontId="10" fillId="0" borderId="1" xfId="35" applyNumberFormat="1" applyFont="1" applyFill="1" applyBorder="1" applyAlignment="1">
      <alignment horizontal="left" vertical="center" wrapText="1"/>
    </xf>
    <xf numFmtId="43" fontId="7" fillId="0" borderId="1" xfId="32" applyFont="1" applyFill="1" applyBorder="1" applyAlignment="1">
      <alignment horizontal="left" vertical="center" wrapText="1"/>
    </xf>
    <xf numFmtId="43" fontId="1" fillId="0" borderId="0" xfId="32" applyFont="1" applyFill="1" applyAlignment="1">
      <alignment vertical="center"/>
    </xf>
    <xf numFmtId="0" fontId="1" fillId="0" borderId="0" xfId="0" applyFont="1" applyFill="1" applyAlignment="1">
      <alignment vertical="center"/>
    </xf>
    <xf numFmtId="0" fontId="13" fillId="0" borderId="0" xfId="0" applyFont="1" applyAlignment="1">
      <alignment horizontal="center" vertical="center" wrapText="1"/>
    </xf>
    <xf numFmtId="0" fontId="13" fillId="0" borderId="0" xfId="0" applyFont="1">
      <alignment vertical="center"/>
    </xf>
    <xf numFmtId="0" fontId="0" fillId="0" borderId="0" xfId="0" applyAlignment="1">
      <alignment horizontal="center" vertical="center"/>
    </xf>
    <xf numFmtId="0" fontId="1" fillId="0" borderId="0" xfId="0" applyFont="1">
      <alignment vertical="center"/>
    </xf>
    <xf numFmtId="0" fontId="0" fillId="0" borderId="0" xfId="0" applyFont="1">
      <alignment vertical="center"/>
    </xf>
    <xf numFmtId="0" fontId="14" fillId="0" borderId="0" xfId="0" applyFont="1">
      <alignment vertical="center"/>
    </xf>
    <xf numFmtId="0" fontId="15" fillId="0" borderId="0" xfId="0" applyFont="1" applyFill="1" applyAlignment="1">
      <alignment horizontal="left" vertical="center"/>
    </xf>
    <xf numFmtId="0" fontId="16" fillId="0" borderId="0" xfId="0" applyFont="1" applyAlignment="1">
      <alignment horizontal="center" vertical="center"/>
    </xf>
    <xf numFmtId="0" fontId="17" fillId="0" borderId="0" xfId="0" applyFont="1" applyAlignment="1">
      <alignment horizontal="center" vertical="center"/>
    </xf>
    <xf numFmtId="0" fontId="18"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vertical="center" wrapText="1"/>
    </xf>
    <xf numFmtId="0" fontId="8" fillId="0" borderId="2" xfId="0" applyFont="1" applyBorder="1" applyAlignment="1">
      <alignment horizontal="center" vertical="center"/>
    </xf>
    <xf numFmtId="0" fontId="8" fillId="0" borderId="2" xfId="0" applyFont="1" applyBorder="1" applyAlignment="1">
      <alignment horizontal="center" vertical="center" wrapText="1"/>
    </xf>
    <xf numFmtId="0" fontId="8" fillId="0" borderId="3" xfId="0" applyFont="1" applyBorder="1" applyAlignment="1">
      <alignment horizontal="center" vertical="center"/>
    </xf>
    <xf numFmtId="0" fontId="8" fillId="0" borderId="3" xfId="0" applyFont="1" applyBorder="1" applyAlignment="1">
      <alignment horizontal="center" vertical="center" wrapText="1"/>
    </xf>
    <xf numFmtId="0" fontId="6" fillId="0" borderId="1" xfId="0" applyFont="1" applyBorder="1" applyAlignment="1">
      <alignment horizontal="center"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vertical="center" wrapText="1"/>
    </xf>
    <xf numFmtId="0" fontId="19" fillId="0" borderId="1" xfId="0" applyFont="1" applyBorder="1" applyAlignment="1">
      <alignment horizontal="center" vertical="center"/>
    </xf>
    <xf numFmtId="0" fontId="7" fillId="0" borderId="2" xfId="0" applyFont="1" applyBorder="1" applyAlignment="1">
      <alignment horizontal="center" vertical="center" wrapText="1"/>
    </xf>
    <xf numFmtId="0" fontId="19" fillId="0" borderId="2" xfId="0" applyFont="1" applyBorder="1" applyAlignment="1">
      <alignment horizontal="center" vertical="center"/>
    </xf>
    <xf numFmtId="0" fontId="7" fillId="0" borderId="3" xfId="0" applyFont="1" applyBorder="1" applyAlignment="1">
      <alignment horizontal="center" vertical="center" wrapText="1"/>
    </xf>
    <xf numFmtId="0" fontId="19" fillId="0" borderId="3" xfId="0" applyFont="1" applyBorder="1" applyAlignment="1">
      <alignment horizontal="center" vertical="center"/>
    </xf>
    <xf numFmtId="0" fontId="7" fillId="0" borderId="1" xfId="0" applyFont="1" applyBorder="1" applyAlignment="1">
      <alignment horizontal="center" vertical="center" wrapText="1"/>
    </xf>
    <xf numFmtId="49" fontId="20" fillId="0" borderId="1" xfId="0" applyNumberFormat="1" applyFont="1" applyBorder="1" applyAlignment="1">
      <alignment vertical="center" wrapText="1"/>
    </xf>
    <xf numFmtId="49" fontId="20" fillId="0" borderId="2" xfId="0" applyNumberFormat="1" applyFont="1" applyBorder="1" applyAlignment="1">
      <alignment horizontal="center" vertical="center" wrapText="1"/>
    </xf>
    <xf numFmtId="49" fontId="20" fillId="0" borderId="3" xfId="0" applyNumberFormat="1" applyFont="1" applyBorder="1" applyAlignment="1">
      <alignment horizontal="center" vertical="center" wrapText="1"/>
    </xf>
    <xf numFmtId="178" fontId="7" fillId="0" borderId="1" xfId="0" applyNumberFormat="1" applyFont="1" applyBorder="1" applyAlignment="1">
      <alignment horizontal="center" vertical="center" wrapText="1"/>
    </xf>
    <xf numFmtId="43" fontId="7" fillId="0" borderId="1" xfId="32" applyFont="1" applyFill="1" applyBorder="1">
      <alignment vertical="center"/>
    </xf>
    <xf numFmtId="43" fontId="18" fillId="0" borderId="1" xfId="32" applyFont="1" applyBorder="1">
      <alignment vertical="center"/>
    </xf>
    <xf numFmtId="179" fontId="7" fillId="0" borderId="1" xfId="0" applyNumberFormat="1" applyFont="1" applyBorder="1" applyAlignment="1">
      <alignment horizontal="center" vertical="center" wrapText="1"/>
    </xf>
    <xf numFmtId="9" fontId="7" fillId="0" borderId="1" xfId="35" applyFont="1" applyFill="1" applyBorder="1" applyAlignment="1">
      <alignment horizontal="center" vertical="center"/>
    </xf>
    <xf numFmtId="179" fontId="7" fillId="0" borderId="2" xfId="0" applyNumberFormat="1" applyFont="1" applyBorder="1" applyAlignment="1">
      <alignment horizontal="center" vertical="center" wrapText="1"/>
    </xf>
    <xf numFmtId="9" fontId="7" fillId="0" borderId="2" xfId="35" applyFont="1" applyFill="1" applyBorder="1" applyAlignment="1">
      <alignment horizontal="center" vertical="center"/>
    </xf>
    <xf numFmtId="179" fontId="7" fillId="0" borderId="3" xfId="0" applyNumberFormat="1" applyFont="1" applyBorder="1" applyAlignment="1">
      <alignment horizontal="center" vertical="center" wrapText="1"/>
    </xf>
    <xf numFmtId="9" fontId="7" fillId="0" borderId="3" xfId="35" applyFont="1" applyFill="1" applyBorder="1" applyAlignment="1">
      <alignment horizontal="center" vertical="center"/>
    </xf>
    <xf numFmtId="0" fontId="6" fillId="0" borderId="1" xfId="0" applyFont="1" applyBorder="1">
      <alignment vertical="center"/>
    </xf>
    <xf numFmtId="9" fontId="18" fillId="0" borderId="1" xfId="35" applyFont="1" applyBorder="1">
      <alignment vertical="center"/>
    </xf>
    <xf numFmtId="43" fontId="8" fillId="0" borderId="1" xfId="32" applyFont="1" applyFill="1" applyBorder="1">
      <alignment vertical="center"/>
    </xf>
    <xf numFmtId="43" fontId="8" fillId="0" borderId="2" xfId="32" applyFont="1" applyFill="1" applyBorder="1" applyAlignment="1">
      <alignment horizontal="center" vertical="center"/>
    </xf>
    <xf numFmtId="43" fontId="8" fillId="0" borderId="3" xfId="32" applyFont="1" applyFill="1" applyBorder="1" applyAlignment="1">
      <alignment horizontal="center" vertical="center"/>
    </xf>
    <xf numFmtId="0" fontId="21" fillId="0" borderId="0" xfId="0" applyFont="1" applyFill="1" applyAlignment="1">
      <alignment vertical="center" wrapText="1"/>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2" fillId="0" borderId="0" xfId="0" applyFont="1">
      <alignment vertical="center"/>
    </xf>
    <xf numFmtId="0" fontId="3" fillId="0" borderId="0" xfId="0" applyFont="1" applyFill="1">
      <alignment vertical="center"/>
    </xf>
    <xf numFmtId="0" fontId="7" fillId="0" borderId="2" xfId="0" applyFont="1" applyFill="1" applyBorder="1" applyAlignment="1">
      <alignment horizontal="center" vertical="center" wrapText="1"/>
    </xf>
    <xf numFmtId="0" fontId="7" fillId="2" borderId="1" xfId="0" applyFont="1" applyFill="1" applyBorder="1" applyAlignment="1">
      <alignment horizontal="center" vertical="center" wrapText="1"/>
    </xf>
    <xf numFmtId="58" fontId="1" fillId="0" borderId="0" xfId="0" applyNumberFormat="1" applyFont="1" applyFill="1">
      <alignment vertical="center"/>
    </xf>
    <xf numFmtId="10" fontId="7" fillId="0" borderId="1" xfId="35" applyNumberFormat="1" applyFont="1" applyFill="1" applyBorder="1" applyAlignment="1">
      <alignment horizontal="center" vertical="center" wrapText="1"/>
    </xf>
    <xf numFmtId="179" fontId="19" fillId="2" borderId="1" xfId="0" applyNumberFormat="1" applyFont="1" applyFill="1" applyBorder="1" applyAlignment="1">
      <alignment horizontal="center" vertical="center" wrapText="1"/>
    </xf>
    <xf numFmtId="9" fontId="7" fillId="0" borderId="1" xfId="35" applyNumberFormat="1" applyFont="1" applyFill="1" applyBorder="1" applyAlignment="1">
      <alignment horizontal="center" vertical="center"/>
    </xf>
    <xf numFmtId="0" fontId="6" fillId="0" borderId="1" xfId="0" applyFont="1" applyFill="1" applyBorder="1" applyAlignment="1">
      <alignment horizontal="right" vertical="center" wrapText="1"/>
    </xf>
    <xf numFmtId="9" fontId="6" fillId="0" borderId="1" xfId="35" applyFont="1" applyFill="1" applyBorder="1" applyAlignment="1">
      <alignment horizontal="right" vertical="center" wrapText="1"/>
    </xf>
    <xf numFmtId="43" fontId="7" fillId="0" borderId="1" xfId="32" applyFont="1" applyFill="1" applyBorder="1" applyAlignment="1">
      <alignment vertical="center" wrapText="1"/>
    </xf>
    <xf numFmtId="0" fontId="2" fillId="0" borderId="0" xfId="0" applyFont="1" applyBorder="1" applyAlignment="1">
      <alignment horizontal="center" vertical="center" wrapText="1"/>
    </xf>
    <xf numFmtId="14" fontId="1" fillId="0" borderId="0" xfId="0" applyNumberFormat="1" applyFont="1" applyFill="1" applyBorder="1" applyAlignment="1">
      <alignment horizontal="center" vertical="center" wrapText="1"/>
    </xf>
    <xf numFmtId="0" fontId="22" fillId="0" borderId="0" xfId="0" applyFont="1" applyFill="1" applyAlignment="1">
      <alignment horizontal="center" vertical="center"/>
    </xf>
    <xf numFmtId="0" fontId="7" fillId="0" borderId="2" xfId="0" applyFont="1" applyFill="1" applyBorder="1" applyAlignment="1">
      <alignment horizontal="center" vertical="center"/>
    </xf>
    <xf numFmtId="0" fontId="7" fillId="0" borderId="3" xfId="0" applyFont="1" applyFill="1" applyBorder="1" applyAlignment="1">
      <alignment horizontal="center" vertical="center"/>
    </xf>
    <xf numFmtId="0" fontId="6" fillId="0" borderId="4" xfId="0" applyFont="1" applyFill="1" applyBorder="1" applyAlignment="1">
      <alignment horizontal="center" vertical="center"/>
    </xf>
    <xf numFmtId="0" fontId="6" fillId="0" borderId="5" xfId="0" applyFont="1" applyFill="1" applyBorder="1" applyAlignment="1">
      <alignment horizontal="center" vertical="center"/>
    </xf>
    <xf numFmtId="0" fontId="22" fillId="0" borderId="0" xfId="0" applyFont="1" applyFill="1" applyAlignment="1">
      <alignment vertical="center"/>
    </xf>
    <xf numFmtId="0" fontId="6" fillId="0" borderId="1" xfId="0" applyFont="1" applyFill="1" applyBorder="1" applyAlignment="1">
      <alignment vertical="center" wrapText="1"/>
    </xf>
    <xf numFmtId="0" fontId="10" fillId="0" borderId="0" xfId="0" applyFont="1" applyAlignment="1">
      <alignment horizontal="center" vertical="center" wrapText="1"/>
    </xf>
    <xf numFmtId="0" fontId="10" fillId="0" borderId="1" xfId="0" applyFont="1" applyBorder="1" applyAlignment="1">
      <alignment horizontal="center" vertical="center" wrapText="1"/>
    </xf>
    <xf numFmtId="0" fontId="20" fillId="0" borderId="1" xfId="0" applyFont="1" applyBorder="1" applyAlignment="1">
      <alignment horizontal="center" vertical="center" wrapText="1"/>
    </xf>
    <xf numFmtId="0" fontId="7" fillId="0" borderId="3" xfId="0" applyFont="1" applyFill="1" applyBorder="1" applyAlignment="1">
      <alignment horizontal="center" vertical="center" wrapText="1"/>
    </xf>
    <xf numFmtId="0" fontId="6" fillId="0" borderId="6" xfId="0" applyFont="1" applyFill="1" applyBorder="1" applyAlignment="1">
      <alignment horizontal="center" vertical="center"/>
    </xf>
    <xf numFmtId="176" fontId="7" fillId="0" borderId="1" xfId="0" applyNumberFormat="1" applyFont="1" applyFill="1" applyBorder="1" applyAlignment="1">
      <alignment horizontal="center" vertical="center"/>
    </xf>
    <xf numFmtId="0" fontId="1" fillId="0" borderId="0" xfId="0" applyFont="1" applyFill="1" applyBorder="1">
      <alignment vertical="center"/>
    </xf>
    <xf numFmtId="179" fontId="19" fillId="0" borderId="1" xfId="0" applyNumberFormat="1" applyFont="1" applyFill="1" applyBorder="1" applyAlignment="1">
      <alignment horizontal="center" vertical="center" wrapText="1"/>
    </xf>
    <xf numFmtId="9" fontId="7" fillId="0" borderId="1" xfId="35" applyNumberFormat="1" applyFont="1" applyFill="1" applyBorder="1" applyAlignment="1">
      <alignment horizontal="center" vertical="center" wrapText="1"/>
    </xf>
    <xf numFmtId="179" fontId="7" fillId="0" borderId="1" xfId="0" applyNumberFormat="1" applyFont="1" applyFill="1" applyBorder="1" applyAlignment="1">
      <alignment horizontal="center" vertical="center"/>
    </xf>
    <xf numFmtId="9" fontId="19" fillId="0" borderId="1" xfId="35" applyFont="1" applyBorder="1" applyAlignment="1">
      <alignment horizontal="center" vertical="center"/>
    </xf>
    <xf numFmtId="9" fontId="19" fillId="0" borderId="1" xfId="35" applyNumberFormat="1" applyFont="1" applyBorder="1" applyAlignment="1">
      <alignment horizontal="center" vertical="center"/>
    </xf>
    <xf numFmtId="9" fontId="19" fillId="0" borderId="1" xfId="0" applyNumberFormat="1" applyFont="1" applyFill="1" applyBorder="1" applyAlignment="1">
      <alignment horizontal="center" vertical="center"/>
    </xf>
    <xf numFmtId="43" fontId="23" fillId="0" borderId="0" xfId="32" applyFont="1" applyFill="1">
      <alignment vertical="center"/>
    </xf>
    <xf numFmtId="43" fontId="22" fillId="0" borderId="0" xfId="32" applyFont="1" applyFill="1" applyAlignment="1">
      <alignment horizontal="center" vertical="center"/>
    </xf>
    <xf numFmtId="0" fontId="24" fillId="0" borderId="0" xfId="0" applyFont="1" applyBorder="1" applyAlignment="1">
      <alignment horizontal="center" vertical="center"/>
    </xf>
    <xf numFmtId="0" fontId="13" fillId="0" borderId="0" xfId="0" applyFont="1" applyBorder="1" applyAlignment="1">
      <alignment horizontal="center" vertical="center"/>
    </xf>
    <xf numFmtId="0" fontId="25" fillId="0" borderId="7" xfId="0" applyFont="1" applyBorder="1" applyAlignment="1">
      <alignment horizontal="center" vertical="center" wrapText="1"/>
    </xf>
    <xf numFmtId="0" fontId="25" fillId="0" borderId="3" xfId="0" applyFont="1" applyBorder="1" applyAlignment="1">
      <alignment horizontal="center" vertical="center" wrapText="1"/>
    </xf>
    <xf numFmtId="0" fontId="25" fillId="0" borderId="1" xfId="0" applyFont="1" applyBorder="1" applyAlignment="1">
      <alignment horizontal="center" vertical="center" wrapText="1"/>
    </xf>
    <xf numFmtId="43" fontId="7" fillId="0" borderId="1" xfId="32" applyFont="1" applyBorder="1" applyAlignment="1">
      <alignment horizontal="center" vertical="center"/>
    </xf>
    <xf numFmtId="43" fontId="0" fillId="0" borderId="0" xfId="32">
      <alignment vertical="center"/>
    </xf>
    <xf numFmtId="0" fontId="7" fillId="0" borderId="1" xfId="0" applyFont="1" applyBorder="1" applyAlignment="1">
      <alignment horizontal="center" vertical="center"/>
    </xf>
    <xf numFmtId="0" fontId="8" fillId="0" borderId="4" xfId="0" applyFont="1" applyBorder="1" applyAlignment="1">
      <alignment horizontal="center" vertical="center"/>
    </xf>
    <xf numFmtId="0" fontId="8" fillId="0" borderId="6" xfId="0" applyFont="1" applyBorder="1" applyAlignment="1">
      <alignment horizontal="center" vertical="center"/>
    </xf>
    <xf numFmtId="43" fontId="18" fillId="0" borderId="1" xfId="32" applyFont="1" applyBorder="1" applyAlignment="1">
      <alignment horizontal="center" vertical="center"/>
    </xf>
    <xf numFmtId="0" fontId="0" fillId="0" borderId="0" xfId="0" applyBorder="1">
      <alignment vertical="center"/>
    </xf>
    <xf numFmtId="4" fontId="26" fillId="0" borderId="0" xfId="0" applyNumberFormat="1" applyFont="1" applyBorder="1" applyAlignment="1">
      <alignment horizontal="right" vertical="center" wrapText="1"/>
    </xf>
    <xf numFmtId="43" fontId="0" fillId="0" borderId="0" xfId="32" applyBorder="1">
      <alignment vertical="center"/>
    </xf>
    <xf numFmtId="0" fontId="7" fillId="2" borderId="1" xfId="0" applyFont="1" applyFill="1" applyBorder="1" applyAlignment="1" quotePrefix="1">
      <alignment horizontal="center"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4"/>
  <sheetViews>
    <sheetView view="pageBreakPreview" zoomScale="80" zoomScaleNormal="100" workbookViewId="0">
      <selection activeCell="E6" sqref="E6"/>
    </sheetView>
  </sheetViews>
  <sheetFormatPr defaultColWidth="8.88333333333333" defaultRowHeight="14.25" outlineLevelCol="3"/>
  <cols>
    <col min="1" max="1" width="7.3" customWidth="1"/>
    <col min="2" max="2" width="65.175" customWidth="1"/>
    <col min="3" max="3" width="32.5166666666667" customWidth="1"/>
    <col min="4" max="4" width="19.6666666666667" customWidth="1"/>
  </cols>
  <sheetData>
    <row r="1" spans="1:1">
      <c r="A1" t="s">
        <v>0</v>
      </c>
    </row>
    <row r="2" ht="39" customHeight="1" spans="1:3">
      <c r="A2" s="137" t="s">
        <v>1</v>
      </c>
      <c r="B2" s="138"/>
      <c r="C2" s="138"/>
    </row>
    <row r="3" ht="14.4" customHeight="1" spans="1:4">
      <c r="A3" s="139"/>
      <c r="B3" s="139"/>
      <c r="C3" s="139"/>
      <c r="D3" s="57"/>
    </row>
    <row r="4" ht="14.4" customHeight="1" spans="1:4">
      <c r="A4" s="140" t="s">
        <v>2</v>
      </c>
      <c r="B4" s="140" t="s">
        <v>3</v>
      </c>
      <c r="C4" s="140" t="s">
        <v>4</v>
      </c>
      <c r="D4" s="57"/>
    </row>
    <row r="5" ht="14" customHeight="1" spans="1:4">
      <c r="A5" s="141"/>
      <c r="B5" s="141"/>
      <c r="C5" s="141"/>
      <c r="D5" s="57"/>
    </row>
    <row r="6" ht="35" customHeight="1" spans="1:4">
      <c r="A6" s="65">
        <v>1</v>
      </c>
      <c r="B6" s="65" t="s">
        <v>5</v>
      </c>
      <c r="C6" s="142">
        <f>附表2!Y14</f>
        <v>2569726.08</v>
      </c>
      <c r="D6" s="143"/>
    </row>
    <row r="7" ht="35" customHeight="1" spans="1:4">
      <c r="A7" s="65">
        <v>2</v>
      </c>
      <c r="B7" s="65" t="s">
        <v>6</v>
      </c>
      <c r="C7" s="142">
        <f>附表3!Y7</f>
        <v>144000</v>
      </c>
      <c r="D7" s="143"/>
    </row>
    <row r="8" ht="35" customHeight="1" spans="1:4">
      <c r="A8" s="65">
        <v>3</v>
      </c>
      <c r="B8" s="144" t="s">
        <v>7</v>
      </c>
      <c r="C8" s="142">
        <f>附表4!Y16</f>
        <v>6132278.1</v>
      </c>
      <c r="D8" s="143"/>
    </row>
    <row r="9" ht="35" customHeight="1" spans="1:4">
      <c r="A9" s="65">
        <v>4</v>
      </c>
      <c r="B9" s="65" t="s">
        <v>8</v>
      </c>
      <c r="C9" s="142">
        <f>附表5!Y73</f>
        <v>4512944.996</v>
      </c>
      <c r="D9" s="143"/>
    </row>
    <row r="10" ht="35" customHeight="1" spans="1:4">
      <c r="A10" s="145" t="s">
        <v>9</v>
      </c>
      <c r="B10" s="146"/>
      <c r="C10" s="147">
        <f>SUM(C6:C9)</f>
        <v>13358949.176</v>
      </c>
      <c r="D10" s="143"/>
    </row>
    <row r="15" spans="3:4">
      <c r="C15" s="148"/>
      <c r="D15" s="148"/>
    </row>
    <row r="16" spans="3:4">
      <c r="C16" s="149"/>
      <c r="D16" s="149"/>
    </row>
    <row r="17" spans="3:4">
      <c r="C17" s="149"/>
      <c r="D17" s="149"/>
    </row>
    <row r="18" spans="3:4">
      <c r="C18" s="149"/>
      <c r="D18" s="149"/>
    </row>
    <row r="19" spans="3:4">
      <c r="C19" s="149"/>
      <c r="D19" s="149"/>
    </row>
    <row r="20" spans="3:4">
      <c r="C20" s="149"/>
      <c r="D20" s="149"/>
    </row>
    <row r="21" spans="3:4">
      <c r="C21" s="150"/>
      <c r="D21" s="150"/>
    </row>
    <row r="22" spans="3:4">
      <c r="C22" s="148"/>
      <c r="D22" s="148"/>
    </row>
    <row r="23" spans="3:4">
      <c r="C23" s="148"/>
      <c r="D23" s="148"/>
    </row>
    <row r="24" spans="3:4">
      <c r="C24" s="148"/>
      <c r="D24" s="148"/>
    </row>
  </sheetData>
  <mergeCells count="6">
    <mergeCell ref="A2:C2"/>
    <mergeCell ref="A10:B10"/>
    <mergeCell ref="A4:A5"/>
    <mergeCell ref="B4:B5"/>
    <mergeCell ref="C4:C5"/>
    <mergeCell ref="D4:D5"/>
  </mergeCells>
  <printOptions horizontalCentered="1"/>
  <pageMargins left="0.751388888888889" right="0.751388888888889" top="1" bottom="1" header="0.5" footer="0.5"/>
  <pageSetup paperSize="8" firstPageNumber="6" orientation="landscape" useFirstPageNumber="1"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7"/>
  <sheetViews>
    <sheetView view="pageBreakPreview" zoomScale="60" zoomScaleNormal="60" topLeftCell="D1" workbookViewId="0">
      <pane ySplit="4" topLeftCell="A5" activePane="bottomLeft" state="frozen"/>
      <selection/>
      <selection pane="bottomLeft" activeCell="O7" sqref="O7"/>
    </sheetView>
  </sheetViews>
  <sheetFormatPr defaultColWidth="9.025" defaultRowHeight="14.25"/>
  <cols>
    <col min="1" max="1" width="3.325" style="1" customWidth="1"/>
    <col min="2" max="2" width="10.85" style="1" customWidth="1"/>
    <col min="3" max="3" width="8.025" style="6" customWidth="1"/>
    <col min="4" max="4" width="12.9833333333333" style="1" customWidth="1"/>
    <col min="5" max="5" width="10.475" style="1" customWidth="1"/>
    <col min="6" max="7" width="8.34166666666667" style="1" customWidth="1"/>
    <col min="8" max="8" width="8.96666666666667" style="1" customWidth="1"/>
    <col min="9" max="9" width="11.6" style="1" customWidth="1"/>
    <col min="10" max="10" width="10.725" style="1" customWidth="1"/>
    <col min="11" max="11" width="8.34166666666667" style="54" customWidth="1"/>
    <col min="12" max="12" width="5.83333333333333" style="1" customWidth="1"/>
    <col min="13" max="13" width="17.0416666666667" style="1" customWidth="1"/>
    <col min="14" max="14" width="14.6333333333333" style="1" customWidth="1"/>
    <col min="15" max="15" width="22.9583333333333" style="1" customWidth="1"/>
    <col min="16" max="16" width="8.34166666666667" style="1" customWidth="1"/>
    <col min="17" max="17" width="21.5083333333333" style="1" customWidth="1"/>
    <col min="18" max="19" width="13.2" style="1" customWidth="1"/>
    <col min="20" max="21" width="5.83333333333333" style="1" customWidth="1"/>
    <col min="22" max="22" width="18.4916666666667" style="1" customWidth="1"/>
    <col min="23" max="23" width="18.4916666666667" style="8" customWidth="1"/>
    <col min="24" max="24" width="9.725" style="1" customWidth="1"/>
    <col min="25" max="25" width="21.5083333333333" style="1" customWidth="1"/>
    <col min="26" max="26" width="11.1583333333333" style="1" customWidth="1"/>
    <col min="27" max="16384" width="9.025" style="1"/>
  </cols>
  <sheetData>
    <row r="1" ht="22.5" spans="1:24">
      <c r="A1" s="61" t="s">
        <v>10</v>
      </c>
      <c r="B1" s="61"/>
      <c r="H1" s="6"/>
      <c r="I1" s="6"/>
      <c r="L1" s="6"/>
      <c r="P1" s="6"/>
      <c r="T1" s="6"/>
      <c r="U1" s="6"/>
      <c r="X1" s="8"/>
    </row>
    <row r="2" ht="35" customHeight="1" spans="1:25">
      <c r="A2" s="10" t="s">
        <v>11</v>
      </c>
      <c r="B2" s="10"/>
      <c r="C2" s="10"/>
      <c r="D2" s="10"/>
      <c r="E2" s="10"/>
      <c r="F2" s="10"/>
      <c r="G2" s="10"/>
      <c r="H2" s="10"/>
      <c r="I2" s="10"/>
      <c r="J2" s="10"/>
      <c r="K2" s="10"/>
      <c r="L2" s="10"/>
      <c r="M2" s="10"/>
      <c r="N2" s="10"/>
      <c r="O2" s="10"/>
      <c r="P2" s="10"/>
      <c r="Q2" s="10"/>
      <c r="R2" s="10"/>
      <c r="S2" s="10"/>
      <c r="T2" s="10"/>
      <c r="U2" s="10"/>
      <c r="V2" s="10"/>
      <c r="W2" s="10"/>
      <c r="X2" s="10"/>
      <c r="Y2" s="10"/>
    </row>
    <row r="3" ht="22.5" spans="1:25">
      <c r="A3" s="115"/>
      <c r="B3" s="115"/>
      <c r="C3" s="115"/>
      <c r="D3" s="115"/>
      <c r="E3" s="115"/>
      <c r="F3" s="115"/>
      <c r="G3" s="115"/>
      <c r="H3" s="115"/>
      <c r="I3" s="115"/>
      <c r="J3" s="115"/>
      <c r="K3" s="120"/>
      <c r="L3" s="115"/>
      <c r="M3" s="115"/>
      <c r="N3" s="115"/>
      <c r="O3" s="115"/>
      <c r="P3" s="115"/>
      <c r="Q3" s="115"/>
      <c r="R3" s="115"/>
      <c r="S3" s="115"/>
      <c r="T3" s="115"/>
      <c r="U3" s="115"/>
      <c r="V3" s="115"/>
      <c r="W3" s="136"/>
      <c r="X3" s="136"/>
      <c r="Y3" s="115"/>
    </row>
    <row r="4" ht="72" spans="1:25">
      <c r="A4" s="14" t="s">
        <v>2</v>
      </c>
      <c r="B4" s="14" t="s">
        <v>3</v>
      </c>
      <c r="C4" s="14" t="s">
        <v>12</v>
      </c>
      <c r="D4" s="14" t="s">
        <v>13</v>
      </c>
      <c r="E4" s="14" t="s">
        <v>14</v>
      </c>
      <c r="F4" s="14" t="s">
        <v>15</v>
      </c>
      <c r="G4" s="14" t="s">
        <v>16</v>
      </c>
      <c r="H4" s="14" t="s">
        <v>17</v>
      </c>
      <c r="I4" s="14" t="s">
        <v>18</v>
      </c>
      <c r="J4" s="14" t="s">
        <v>19</v>
      </c>
      <c r="K4" s="121" t="s">
        <v>20</v>
      </c>
      <c r="L4" s="14" t="s">
        <v>21</v>
      </c>
      <c r="M4" s="14" t="s">
        <v>22</v>
      </c>
      <c r="N4" s="14" t="s">
        <v>23</v>
      </c>
      <c r="O4" s="14" t="s">
        <v>24</v>
      </c>
      <c r="P4" s="14" t="s">
        <v>25</v>
      </c>
      <c r="Q4" s="14" t="s">
        <v>26</v>
      </c>
      <c r="R4" s="14" t="s">
        <v>27</v>
      </c>
      <c r="S4" s="14" t="s">
        <v>28</v>
      </c>
      <c r="T4" s="14" t="s">
        <v>29</v>
      </c>
      <c r="U4" s="14" t="s">
        <v>30</v>
      </c>
      <c r="V4" s="14" t="s">
        <v>31</v>
      </c>
      <c r="W4" s="28" t="s">
        <v>32</v>
      </c>
      <c r="X4" s="28" t="s">
        <v>33</v>
      </c>
      <c r="Y4" s="14" t="s">
        <v>34</v>
      </c>
    </row>
    <row r="5" ht="108" spans="1:26">
      <c r="A5" s="15">
        <v>1</v>
      </c>
      <c r="B5" s="16" t="s">
        <v>5</v>
      </c>
      <c r="C5" s="19" t="s">
        <v>35</v>
      </c>
      <c r="D5" s="40" t="s">
        <v>36</v>
      </c>
      <c r="E5" s="19" t="s">
        <v>37</v>
      </c>
      <c r="F5" s="19" t="s">
        <v>38</v>
      </c>
      <c r="G5" s="15" t="s">
        <v>39</v>
      </c>
      <c r="H5" s="15" t="s">
        <v>40</v>
      </c>
      <c r="I5" s="15" t="s">
        <v>41</v>
      </c>
      <c r="J5" s="19" t="s">
        <v>42</v>
      </c>
      <c r="K5" s="19" t="s">
        <v>43</v>
      </c>
      <c r="L5" s="15" t="s">
        <v>44</v>
      </c>
      <c r="M5" s="15">
        <v>105</v>
      </c>
      <c r="N5" s="112">
        <v>1000</v>
      </c>
      <c r="O5" s="112">
        <f t="shared" ref="O5:O13" si="0">M5*N5</f>
        <v>105000</v>
      </c>
      <c r="P5" s="107">
        <v>0.04</v>
      </c>
      <c r="Q5" s="50">
        <f t="shared" ref="Q5:Q13" si="1">O5*P5</f>
        <v>4200</v>
      </c>
      <c r="R5" s="129">
        <v>46063</v>
      </c>
      <c r="S5" s="129">
        <v>46427</v>
      </c>
      <c r="T5" s="130">
        <v>0.8</v>
      </c>
      <c r="U5" s="130">
        <v>0.2</v>
      </c>
      <c r="V5" s="112">
        <f t="shared" ref="V5:V13" si="2">Q5*U5</f>
        <v>840</v>
      </c>
      <c r="W5" s="112">
        <f t="shared" ref="W5:W13" si="3">V5</f>
        <v>840</v>
      </c>
      <c r="X5" s="112">
        <f t="shared" ref="X5:X13" si="4">V5-W5</f>
        <v>0</v>
      </c>
      <c r="Y5" s="112">
        <f t="shared" ref="Y5:Y13" si="5">Q5*T5</f>
        <v>3360</v>
      </c>
      <c r="Z5" s="7"/>
    </row>
    <row r="6" customFormat="1" ht="108" spans="1:26">
      <c r="A6" s="15">
        <v>2</v>
      </c>
      <c r="B6" s="16" t="s">
        <v>5</v>
      </c>
      <c r="C6" s="19" t="s">
        <v>35</v>
      </c>
      <c r="D6" s="40" t="s">
        <v>36</v>
      </c>
      <c r="E6" s="19" t="s">
        <v>37</v>
      </c>
      <c r="F6" s="19" t="s">
        <v>38</v>
      </c>
      <c r="G6" s="15" t="s">
        <v>39</v>
      </c>
      <c r="H6" s="15" t="s">
        <v>40</v>
      </c>
      <c r="I6" s="15" t="s">
        <v>45</v>
      </c>
      <c r="J6" s="19" t="s">
        <v>46</v>
      </c>
      <c r="K6" s="122" t="s">
        <v>47</v>
      </c>
      <c r="L6" s="15" t="s">
        <v>44</v>
      </c>
      <c r="M6" s="15">
        <v>25</v>
      </c>
      <c r="N6" s="112">
        <v>3000</v>
      </c>
      <c r="O6" s="112">
        <f t="shared" si="0"/>
        <v>75000</v>
      </c>
      <c r="P6" s="107">
        <v>0.08</v>
      </c>
      <c r="Q6" s="50">
        <f t="shared" si="1"/>
        <v>6000</v>
      </c>
      <c r="R6" s="131">
        <v>46063</v>
      </c>
      <c r="S6" s="131">
        <v>46173</v>
      </c>
      <c r="T6" s="132">
        <v>0.6</v>
      </c>
      <c r="U6" s="130">
        <v>0.4</v>
      </c>
      <c r="V6" s="112">
        <f t="shared" si="2"/>
        <v>2400</v>
      </c>
      <c r="W6" s="112">
        <f t="shared" si="3"/>
        <v>2400</v>
      </c>
      <c r="X6" s="112">
        <f t="shared" si="4"/>
        <v>0</v>
      </c>
      <c r="Y6" s="112">
        <f t="shared" si="5"/>
        <v>3600</v>
      </c>
      <c r="Z6" s="7"/>
    </row>
    <row r="7" customFormat="1" ht="108" spans="1:26">
      <c r="A7" s="15">
        <v>3</v>
      </c>
      <c r="B7" s="16" t="s">
        <v>5</v>
      </c>
      <c r="C7" s="19" t="s">
        <v>35</v>
      </c>
      <c r="D7" s="40" t="s">
        <v>36</v>
      </c>
      <c r="E7" s="19" t="s">
        <v>37</v>
      </c>
      <c r="F7" s="19" t="s">
        <v>38</v>
      </c>
      <c r="G7" s="15" t="s">
        <v>39</v>
      </c>
      <c r="H7" s="15" t="s">
        <v>40</v>
      </c>
      <c r="I7" s="15" t="s">
        <v>48</v>
      </c>
      <c r="J7" s="19" t="s">
        <v>49</v>
      </c>
      <c r="K7" s="123" t="s">
        <v>50</v>
      </c>
      <c r="L7" s="15" t="s">
        <v>44</v>
      </c>
      <c r="M7" s="15">
        <v>24</v>
      </c>
      <c r="N7" s="112">
        <v>900</v>
      </c>
      <c r="O7" s="112">
        <f t="shared" si="0"/>
        <v>21600</v>
      </c>
      <c r="P7" s="107">
        <v>0.048</v>
      </c>
      <c r="Q7" s="50">
        <f t="shared" si="1"/>
        <v>1036.8</v>
      </c>
      <c r="R7" s="131">
        <v>46063</v>
      </c>
      <c r="S7" s="131">
        <v>46112</v>
      </c>
      <c r="T7" s="132">
        <v>0.6</v>
      </c>
      <c r="U7" s="130">
        <v>0.4</v>
      </c>
      <c r="V7" s="112">
        <f t="shared" si="2"/>
        <v>414.72</v>
      </c>
      <c r="W7" s="112">
        <f t="shared" si="3"/>
        <v>414.72</v>
      </c>
      <c r="X7" s="112">
        <f t="shared" si="4"/>
        <v>0</v>
      </c>
      <c r="Y7" s="112">
        <f t="shared" si="5"/>
        <v>622.08</v>
      </c>
      <c r="Z7" s="7"/>
    </row>
    <row r="8" customFormat="1" ht="108" spans="1:26">
      <c r="A8" s="15">
        <v>4</v>
      </c>
      <c r="B8" s="16" t="s">
        <v>5</v>
      </c>
      <c r="C8" s="19" t="s">
        <v>35</v>
      </c>
      <c r="D8" s="40" t="s">
        <v>36</v>
      </c>
      <c r="E8" s="19" t="s">
        <v>37</v>
      </c>
      <c r="F8" s="19" t="s">
        <v>38</v>
      </c>
      <c r="G8" s="15" t="s">
        <v>39</v>
      </c>
      <c r="H8" s="15" t="s">
        <v>40</v>
      </c>
      <c r="I8" s="15" t="s">
        <v>48</v>
      </c>
      <c r="J8" s="19" t="s">
        <v>51</v>
      </c>
      <c r="K8" s="123" t="s">
        <v>52</v>
      </c>
      <c r="L8" s="15" t="s">
        <v>44</v>
      </c>
      <c r="M8" s="15">
        <v>20</v>
      </c>
      <c r="N8" s="112">
        <v>2000</v>
      </c>
      <c r="O8" s="112">
        <f t="shared" si="0"/>
        <v>40000</v>
      </c>
      <c r="P8" s="107">
        <v>0.048</v>
      </c>
      <c r="Q8" s="50">
        <f t="shared" si="1"/>
        <v>1920</v>
      </c>
      <c r="R8" s="131">
        <v>46063</v>
      </c>
      <c r="S8" s="131">
        <v>46173</v>
      </c>
      <c r="T8" s="132">
        <v>0.6</v>
      </c>
      <c r="U8" s="130">
        <v>0.4</v>
      </c>
      <c r="V8" s="112">
        <f t="shared" si="2"/>
        <v>768</v>
      </c>
      <c r="W8" s="112">
        <f t="shared" si="3"/>
        <v>768</v>
      </c>
      <c r="X8" s="112">
        <f t="shared" si="4"/>
        <v>0</v>
      </c>
      <c r="Y8" s="112">
        <f t="shared" si="5"/>
        <v>1152</v>
      </c>
      <c r="Z8" s="7"/>
    </row>
    <row r="9" customFormat="1" ht="108" spans="1:26">
      <c r="A9" s="15">
        <v>5</v>
      </c>
      <c r="B9" s="16" t="s">
        <v>5</v>
      </c>
      <c r="C9" s="19" t="s">
        <v>35</v>
      </c>
      <c r="D9" s="40" t="s">
        <v>36</v>
      </c>
      <c r="E9" s="19" t="s">
        <v>37</v>
      </c>
      <c r="F9" s="19" t="s">
        <v>38</v>
      </c>
      <c r="G9" s="15" t="s">
        <v>39</v>
      </c>
      <c r="H9" s="15" t="s">
        <v>40</v>
      </c>
      <c r="I9" s="15" t="s">
        <v>53</v>
      </c>
      <c r="J9" s="19" t="s">
        <v>54</v>
      </c>
      <c r="K9" s="123" t="s">
        <v>55</v>
      </c>
      <c r="L9" s="15" t="s">
        <v>44</v>
      </c>
      <c r="M9" s="15">
        <v>50</v>
      </c>
      <c r="N9" s="112">
        <v>900</v>
      </c>
      <c r="O9" s="112">
        <v>45000</v>
      </c>
      <c r="P9" s="107">
        <v>0.08</v>
      </c>
      <c r="Q9" s="50">
        <v>3600</v>
      </c>
      <c r="R9" s="131">
        <v>46063</v>
      </c>
      <c r="S9" s="131">
        <v>46112</v>
      </c>
      <c r="T9" s="132">
        <v>0.6</v>
      </c>
      <c r="U9" s="130">
        <v>0.4</v>
      </c>
      <c r="V9" s="112">
        <v>1440</v>
      </c>
      <c r="W9" s="112">
        <v>1440</v>
      </c>
      <c r="X9" s="112">
        <v>0</v>
      </c>
      <c r="Y9" s="112">
        <v>2160</v>
      </c>
      <c r="Z9" s="7"/>
    </row>
    <row r="10" customFormat="1" ht="108" spans="1:26">
      <c r="A10" s="116">
        <v>6</v>
      </c>
      <c r="B10" s="16" t="s">
        <v>5</v>
      </c>
      <c r="C10" s="19" t="s">
        <v>35</v>
      </c>
      <c r="D10" s="40" t="s">
        <v>36</v>
      </c>
      <c r="E10" s="19" t="s">
        <v>37</v>
      </c>
      <c r="F10" s="19" t="s">
        <v>38</v>
      </c>
      <c r="G10" s="15" t="s">
        <v>39</v>
      </c>
      <c r="H10" s="15" t="s">
        <v>40</v>
      </c>
      <c r="I10" s="15" t="s">
        <v>53</v>
      </c>
      <c r="J10" s="104" t="s">
        <v>56</v>
      </c>
      <c r="K10" s="124" t="s">
        <v>57</v>
      </c>
      <c r="L10" s="15" t="s">
        <v>44</v>
      </c>
      <c r="M10" s="15">
        <v>80</v>
      </c>
      <c r="N10" s="112">
        <v>2000</v>
      </c>
      <c r="O10" s="112">
        <v>160000</v>
      </c>
      <c r="P10" s="107">
        <v>0.08</v>
      </c>
      <c r="Q10" s="50">
        <v>12800</v>
      </c>
      <c r="R10" s="131">
        <v>46063</v>
      </c>
      <c r="S10" s="131">
        <v>46142</v>
      </c>
      <c r="T10" s="133">
        <v>0.6</v>
      </c>
      <c r="U10" s="130">
        <v>0.4</v>
      </c>
      <c r="V10" s="112">
        <v>5120</v>
      </c>
      <c r="W10" s="112">
        <v>5120</v>
      </c>
      <c r="X10" s="112">
        <v>0</v>
      </c>
      <c r="Y10" s="112">
        <v>7680</v>
      </c>
      <c r="Z10" s="7"/>
    </row>
    <row r="11" customFormat="1" ht="108" spans="1:26">
      <c r="A11" s="117"/>
      <c r="B11" s="16" t="s">
        <v>5</v>
      </c>
      <c r="C11" s="19" t="s">
        <v>35</v>
      </c>
      <c r="D11" s="40" t="s">
        <v>36</v>
      </c>
      <c r="E11" s="19" t="s">
        <v>37</v>
      </c>
      <c r="F11" s="19" t="s">
        <v>38</v>
      </c>
      <c r="G11" s="15" t="s">
        <v>39</v>
      </c>
      <c r="H11" s="15" t="s">
        <v>40</v>
      </c>
      <c r="I11" s="15" t="s">
        <v>53</v>
      </c>
      <c r="J11" s="125"/>
      <c r="K11" s="124" t="s">
        <v>58</v>
      </c>
      <c r="L11" s="15" t="s">
        <v>44</v>
      </c>
      <c r="M11" s="15">
        <v>12</v>
      </c>
      <c r="N11" s="112">
        <v>2000</v>
      </c>
      <c r="O11" s="112">
        <v>24000</v>
      </c>
      <c r="P11" s="107">
        <v>0.08</v>
      </c>
      <c r="Q11" s="50">
        <v>1920</v>
      </c>
      <c r="R11" s="131">
        <v>46063</v>
      </c>
      <c r="S11" s="131">
        <v>46142</v>
      </c>
      <c r="T11" s="132">
        <v>0.6</v>
      </c>
      <c r="U11" s="130">
        <v>0.4</v>
      </c>
      <c r="V11" s="112">
        <v>768</v>
      </c>
      <c r="W11" s="112">
        <v>768</v>
      </c>
      <c r="X11" s="112">
        <v>0</v>
      </c>
      <c r="Y11" s="112">
        <v>1152</v>
      </c>
      <c r="Z11" s="7"/>
    </row>
    <row r="12" customFormat="1" ht="60" customHeight="1" spans="1:25">
      <c r="A12" s="15">
        <v>7</v>
      </c>
      <c r="B12" s="16" t="s">
        <v>5</v>
      </c>
      <c r="C12" s="19" t="s">
        <v>59</v>
      </c>
      <c r="D12" s="40" t="s">
        <v>60</v>
      </c>
      <c r="E12" s="16" t="s">
        <v>61</v>
      </c>
      <c r="F12" s="19" t="s">
        <v>62</v>
      </c>
      <c r="G12" s="15" t="s">
        <v>39</v>
      </c>
      <c r="H12" s="15" t="s">
        <v>63</v>
      </c>
      <c r="I12" s="15" t="s">
        <v>64</v>
      </c>
      <c r="J12" s="19" t="s">
        <v>65</v>
      </c>
      <c r="K12" s="19" t="s">
        <v>64</v>
      </c>
      <c r="L12" s="15" t="s">
        <v>66</v>
      </c>
      <c r="M12" s="127">
        <v>40000</v>
      </c>
      <c r="N12" s="112">
        <v>1500</v>
      </c>
      <c r="O12" s="112">
        <v>60000000</v>
      </c>
      <c r="P12" s="107">
        <v>0.038</v>
      </c>
      <c r="Q12" s="50">
        <v>2280000</v>
      </c>
      <c r="R12" s="131">
        <v>46101</v>
      </c>
      <c r="S12" s="131">
        <v>46253</v>
      </c>
      <c r="T12" s="134">
        <v>0.75</v>
      </c>
      <c r="U12" s="130">
        <v>0.25</v>
      </c>
      <c r="V12" s="112">
        <v>570000</v>
      </c>
      <c r="W12" s="112">
        <v>570000</v>
      </c>
      <c r="X12" s="112">
        <v>0</v>
      </c>
      <c r="Y12" s="112">
        <v>1710000</v>
      </c>
    </row>
    <row r="13" customFormat="1" ht="90" spans="1:25">
      <c r="A13" s="15">
        <v>8</v>
      </c>
      <c r="B13" s="16" t="s">
        <v>5</v>
      </c>
      <c r="C13" s="19" t="s">
        <v>59</v>
      </c>
      <c r="D13" s="40" t="s">
        <v>60</v>
      </c>
      <c r="E13" s="19" t="s">
        <v>61</v>
      </c>
      <c r="F13" s="19" t="s">
        <v>62</v>
      </c>
      <c r="G13" s="15" t="s">
        <v>39</v>
      </c>
      <c r="H13" s="15" t="s">
        <v>63</v>
      </c>
      <c r="I13" s="15" t="s">
        <v>67</v>
      </c>
      <c r="J13" s="19" t="s">
        <v>68</v>
      </c>
      <c r="K13" s="19" t="s">
        <v>67</v>
      </c>
      <c r="L13" s="15" t="s">
        <v>66</v>
      </c>
      <c r="M13" s="127">
        <v>40000</v>
      </c>
      <c r="N13" s="112">
        <v>500</v>
      </c>
      <c r="O13" s="112">
        <v>20000000</v>
      </c>
      <c r="P13" s="107">
        <v>0.056</v>
      </c>
      <c r="Q13" s="50">
        <v>1120000</v>
      </c>
      <c r="R13" s="131">
        <v>46101</v>
      </c>
      <c r="S13" s="131">
        <v>46284</v>
      </c>
      <c r="T13" s="134">
        <v>0.75</v>
      </c>
      <c r="U13" s="130">
        <v>0.25</v>
      </c>
      <c r="V13" s="112">
        <v>280000</v>
      </c>
      <c r="W13" s="112">
        <v>280000</v>
      </c>
      <c r="X13" s="112">
        <v>0</v>
      </c>
      <c r="Y13" s="112">
        <v>840000</v>
      </c>
    </row>
    <row r="14" s="5" customFormat="1" ht="33" customHeight="1" spans="1:25">
      <c r="A14" s="118" t="s">
        <v>9</v>
      </c>
      <c r="B14" s="119"/>
      <c r="C14" s="119"/>
      <c r="D14" s="119"/>
      <c r="E14" s="119"/>
      <c r="F14" s="119"/>
      <c r="G14" s="119"/>
      <c r="H14" s="119"/>
      <c r="I14" s="119"/>
      <c r="J14" s="119"/>
      <c r="K14" s="119"/>
      <c r="L14" s="126"/>
      <c r="M14" s="46">
        <v>80316</v>
      </c>
      <c r="N14" s="46"/>
      <c r="O14" s="46">
        <v>80470600</v>
      </c>
      <c r="P14" s="46"/>
      <c r="Q14" s="46">
        <v>3431476.8</v>
      </c>
      <c r="R14" s="46"/>
      <c r="S14" s="46"/>
      <c r="T14" s="46"/>
      <c r="U14" s="46"/>
      <c r="V14" s="46">
        <v>861750.72</v>
      </c>
      <c r="W14" s="46">
        <v>861750.72</v>
      </c>
      <c r="X14" s="46">
        <v>0</v>
      </c>
      <c r="Y14" s="46">
        <v>2569726.08</v>
      </c>
    </row>
    <row r="19" spans="17:25">
      <c r="Q19" s="135"/>
      <c r="R19" s="135"/>
      <c r="S19" s="135"/>
      <c r="T19" s="135"/>
      <c r="U19" s="135"/>
      <c r="V19" s="135"/>
      <c r="W19" s="135"/>
      <c r="X19" s="135"/>
      <c r="Y19" s="135"/>
    </row>
    <row r="25" spans="15:18">
      <c r="O25" s="128"/>
      <c r="P25" s="128"/>
      <c r="Q25" s="128"/>
      <c r="R25" s="128"/>
    </row>
    <row r="26" spans="15:18">
      <c r="O26" s="128"/>
      <c r="P26" s="128"/>
      <c r="Q26" s="128"/>
      <c r="R26" s="128"/>
    </row>
    <row r="27" spans="15:18">
      <c r="O27" s="128"/>
      <c r="P27" s="128"/>
      <c r="Q27" s="128"/>
      <c r="R27" s="128"/>
    </row>
  </sheetData>
  <autoFilter ref="A4:Z14">
    <extLst/>
  </autoFilter>
  <mergeCells count="4">
    <mergeCell ref="A2:Y2"/>
    <mergeCell ref="A14:L14"/>
    <mergeCell ref="A10:A11"/>
    <mergeCell ref="J10:J11"/>
  </mergeCells>
  <dataValidations count="2">
    <dataValidation type="list" allowBlank="1" showInputMessage="1" showErrorMessage="1" sqref="F5:F13">
      <formula1>"菜篮子基地,农业龙头企业,市内其他主体"</formula1>
    </dataValidation>
    <dataValidation allowBlank="1" showInputMessage="1" showErrorMessage="1" sqref="D12:D13"/>
  </dataValidations>
  <printOptions horizontalCentered="1"/>
  <pageMargins left="0.196527777777778" right="0.196527777777778" top="0.865972222222222" bottom="0.802777777777778" header="0.5" footer="0.696527777777778"/>
  <pageSetup paperSize="8" scale="69" firstPageNumber="7" fitToHeight="0" orientation="landscape" useFirstPageNumber="1" horizontalDpi="600"/>
  <headerFooter>
    <oddFooter>&amp;C&amp;P</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18"/>
  <sheetViews>
    <sheetView view="pageBreakPreview" zoomScale="60" zoomScaleNormal="90" workbookViewId="0">
      <selection activeCell="U15" sqref="U15"/>
    </sheetView>
  </sheetViews>
  <sheetFormatPr defaultColWidth="9.025" defaultRowHeight="14.25"/>
  <cols>
    <col min="1" max="1" width="3.325" style="1" customWidth="1"/>
    <col min="2" max="2" width="10.85" style="1" customWidth="1"/>
    <col min="3" max="3" width="8.025" style="1" customWidth="1"/>
    <col min="4" max="4" width="14.2416666666667" style="1" customWidth="1"/>
    <col min="5" max="5" width="13.3583333333333" style="1" customWidth="1"/>
    <col min="6" max="6" width="8.34166666666667" style="1" customWidth="1"/>
    <col min="7" max="7" width="6.51666666666667" style="1" customWidth="1"/>
    <col min="8" max="8" width="8.96666666666667" style="1" customWidth="1"/>
    <col min="9" max="9" width="8.34166666666667" style="1" customWidth="1"/>
    <col min="10" max="10" width="11.9833333333333" style="1" customWidth="1"/>
    <col min="11" max="11" width="8.34166666666667" style="1" customWidth="1"/>
    <col min="12" max="12" width="5.83333333333333" style="1" customWidth="1"/>
    <col min="13" max="13" width="15.5333333333333" style="1" customWidth="1"/>
    <col min="14" max="14" width="14.6333333333333" style="1" customWidth="1"/>
    <col min="15" max="15" width="21.5083333333333" style="1" customWidth="1"/>
    <col min="16" max="16" width="8.34166666666667" style="1" customWidth="1"/>
    <col min="17" max="17" width="18.4916666666667" style="1" customWidth="1"/>
    <col min="18" max="19" width="13.2" style="1" customWidth="1"/>
    <col min="20" max="21" width="8.34166666666667" style="1" customWidth="1"/>
    <col min="22" max="23" width="17.0416666666667" style="1" customWidth="1"/>
    <col min="24" max="24" width="8.35833333333333" style="1" customWidth="1"/>
    <col min="25" max="25" width="18.4916666666667" style="1" customWidth="1"/>
    <col min="26" max="26" width="13.1583333333333" style="58" customWidth="1"/>
    <col min="27" max="16384" width="9.025" style="58"/>
  </cols>
  <sheetData>
    <row r="1" ht="21.75" spans="1:1">
      <c r="A1" s="103" t="s">
        <v>69</v>
      </c>
    </row>
    <row r="2" ht="40" customHeight="1" spans="1:25">
      <c r="A2" s="10" t="s">
        <v>70</v>
      </c>
      <c r="B2" s="10"/>
      <c r="C2" s="10"/>
      <c r="D2" s="10"/>
      <c r="E2" s="10"/>
      <c r="F2" s="10"/>
      <c r="G2" s="10"/>
      <c r="H2" s="10"/>
      <c r="I2" s="10"/>
      <c r="J2" s="10"/>
      <c r="K2" s="10"/>
      <c r="L2" s="10"/>
      <c r="M2" s="10"/>
      <c r="N2" s="10"/>
      <c r="O2" s="10"/>
      <c r="P2" s="10"/>
      <c r="Q2" s="10"/>
      <c r="R2" s="10"/>
      <c r="S2" s="10"/>
      <c r="T2" s="10"/>
      <c r="U2" s="10"/>
      <c r="V2" s="10"/>
      <c r="W2" s="10"/>
      <c r="X2" s="10"/>
      <c r="Y2" s="10"/>
    </row>
    <row r="3" s="58" customFormat="1" ht="15.75" spans="1:25">
      <c r="A3" s="12"/>
      <c r="B3" s="12"/>
      <c r="C3" s="12"/>
      <c r="D3" s="12"/>
      <c r="E3" s="12"/>
      <c r="F3" s="12"/>
      <c r="G3" s="12"/>
      <c r="H3" s="12"/>
      <c r="I3" s="12"/>
      <c r="J3" s="12"/>
      <c r="K3" s="12"/>
      <c r="L3" s="12"/>
      <c r="M3" s="12"/>
      <c r="N3" s="12"/>
      <c r="O3" s="12"/>
      <c r="P3" s="12"/>
      <c r="Q3" s="12"/>
      <c r="R3" s="12"/>
      <c r="S3" s="12"/>
      <c r="T3" s="12"/>
      <c r="U3" s="12"/>
      <c r="V3" s="12"/>
      <c r="W3" s="12"/>
      <c r="X3" s="12"/>
      <c r="Y3" s="12"/>
    </row>
    <row r="4" s="100" customFormat="1" ht="54" spans="1:26">
      <c r="A4" s="14" t="s">
        <v>2</v>
      </c>
      <c r="B4" s="14" t="s">
        <v>3</v>
      </c>
      <c r="C4" s="14" t="s">
        <v>12</v>
      </c>
      <c r="D4" s="14" t="s">
        <v>13</v>
      </c>
      <c r="E4" s="14" t="s">
        <v>14</v>
      </c>
      <c r="F4" s="14" t="s">
        <v>15</v>
      </c>
      <c r="G4" s="14" t="s">
        <v>16</v>
      </c>
      <c r="H4" s="14" t="s">
        <v>17</v>
      </c>
      <c r="I4" s="14" t="s">
        <v>18</v>
      </c>
      <c r="J4" s="14" t="s">
        <v>19</v>
      </c>
      <c r="K4" s="14" t="s">
        <v>20</v>
      </c>
      <c r="L4" s="14" t="s">
        <v>21</v>
      </c>
      <c r="M4" s="14" t="s">
        <v>22</v>
      </c>
      <c r="N4" s="14" t="s">
        <v>23</v>
      </c>
      <c r="O4" s="14" t="s">
        <v>24</v>
      </c>
      <c r="P4" s="14" t="s">
        <v>25</v>
      </c>
      <c r="Q4" s="14" t="s">
        <v>26</v>
      </c>
      <c r="R4" s="14" t="s">
        <v>27</v>
      </c>
      <c r="S4" s="14" t="s">
        <v>28</v>
      </c>
      <c r="T4" s="14" t="s">
        <v>29</v>
      </c>
      <c r="U4" s="14" t="s">
        <v>30</v>
      </c>
      <c r="V4" s="14" t="s">
        <v>31</v>
      </c>
      <c r="W4" s="14" t="s">
        <v>32</v>
      </c>
      <c r="X4" s="14" t="s">
        <v>33</v>
      </c>
      <c r="Y4" s="14" t="s">
        <v>34</v>
      </c>
      <c r="Z4" s="113"/>
    </row>
    <row r="5" s="101" customFormat="1" ht="75" customHeight="1" spans="1:26">
      <c r="A5" s="104">
        <v>1</v>
      </c>
      <c r="B5" s="16" t="s">
        <v>6</v>
      </c>
      <c r="C5" s="19" t="s">
        <v>35</v>
      </c>
      <c r="D5" s="105" t="s">
        <v>71</v>
      </c>
      <c r="E5" s="105" t="s">
        <v>72</v>
      </c>
      <c r="F5" s="105" t="s">
        <v>62</v>
      </c>
      <c r="G5" s="15" t="s">
        <v>39</v>
      </c>
      <c r="H5" s="15" t="s">
        <v>40</v>
      </c>
      <c r="I5" s="105" t="s">
        <v>53</v>
      </c>
      <c r="J5" s="105" t="s">
        <v>73</v>
      </c>
      <c r="K5" s="105" t="s">
        <v>55</v>
      </c>
      <c r="L5" s="15" t="s">
        <v>44</v>
      </c>
      <c r="M5" s="105">
        <v>3200</v>
      </c>
      <c r="N5" s="50">
        <v>900</v>
      </c>
      <c r="O5" s="86">
        <v>2880000</v>
      </c>
      <c r="P5" s="107">
        <v>0.08</v>
      </c>
      <c r="Q5" s="50">
        <v>230400</v>
      </c>
      <c r="R5" s="108">
        <v>46045</v>
      </c>
      <c r="S5" s="108">
        <v>46409</v>
      </c>
      <c r="T5" s="109">
        <v>0.6</v>
      </c>
      <c r="U5" s="109">
        <v>0.4</v>
      </c>
      <c r="V5" s="112">
        <v>92160</v>
      </c>
      <c r="W5" s="112">
        <v>92160</v>
      </c>
      <c r="X5" s="112">
        <v>0</v>
      </c>
      <c r="Y5" s="112">
        <v>138240</v>
      </c>
      <c r="Z5" s="114"/>
    </row>
    <row r="6" s="101" customFormat="1" ht="63" customHeight="1" spans="1:25">
      <c r="A6" s="104">
        <v>2</v>
      </c>
      <c r="B6" s="16" t="s">
        <v>6</v>
      </c>
      <c r="C6" s="19" t="s">
        <v>35</v>
      </c>
      <c r="D6" s="105" t="s">
        <v>74</v>
      </c>
      <c r="E6" s="105" t="s">
        <v>75</v>
      </c>
      <c r="F6" s="105" t="s">
        <v>38</v>
      </c>
      <c r="G6" s="15" t="s">
        <v>39</v>
      </c>
      <c r="H6" s="15" t="s">
        <v>40</v>
      </c>
      <c r="I6" s="105" t="s">
        <v>45</v>
      </c>
      <c r="J6" s="151" t="s">
        <v>76</v>
      </c>
      <c r="K6" s="105" t="s">
        <v>77</v>
      </c>
      <c r="L6" s="15" t="s">
        <v>44</v>
      </c>
      <c r="M6" s="105">
        <v>40</v>
      </c>
      <c r="N6" s="50">
        <v>3000</v>
      </c>
      <c r="O6" s="86">
        <v>120000</v>
      </c>
      <c r="P6" s="107">
        <v>0.08</v>
      </c>
      <c r="Q6" s="50">
        <v>9600</v>
      </c>
      <c r="R6" s="108">
        <v>46109</v>
      </c>
      <c r="S6" s="108">
        <v>46473</v>
      </c>
      <c r="T6" s="109">
        <v>0.6</v>
      </c>
      <c r="U6" s="109">
        <v>0.4</v>
      </c>
      <c r="V6" s="112">
        <v>3840</v>
      </c>
      <c r="W6" s="112">
        <v>3840</v>
      </c>
      <c r="X6" s="112">
        <v>0</v>
      </c>
      <c r="Y6" s="112">
        <v>5760</v>
      </c>
    </row>
    <row r="7" s="102" customFormat="1" ht="27" customHeight="1" spans="1:25">
      <c r="A7" s="42" t="s">
        <v>9</v>
      </c>
      <c r="B7" s="42"/>
      <c r="C7" s="42"/>
      <c r="D7" s="42"/>
      <c r="E7" s="42"/>
      <c r="F7" s="42"/>
      <c r="G7" s="42"/>
      <c r="H7" s="42"/>
      <c r="I7" s="42"/>
      <c r="J7" s="42"/>
      <c r="K7" s="42"/>
      <c r="L7" s="42"/>
      <c r="M7" s="46">
        <v>3240</v>
      </c>
      <c r="N7" s="46"/>
      <c r="O7" s="46">
        <v>3000000</v>
      </c>
      <c r="P7" s="46"/>
      <c r="Q7" s="46">
        <v>240000</v>
      </c>
      <c r="R7" s="110"/>
      <c r="S7" s="110"/>
      <c r="T7" s="111"/>
      <c r="U7" s="111"/>
      <c r="V7" s="46">
        <v>96000</v>
      </c>
      <c r="W7" s="46">
        <v>96000</v>
      </c>
      <c r="X7" s="46">
        <v>0</v>
      </c>
      <c r="Y7" s="46">
        <v>144000</v>
      </c>
    </row>
    <row r="15" spans="10:10">
      <c r="J15" s="106"/>
    </row>
    <row r="17" ht="28" customHeight="1"/>
    <row r="18" ht="28" customHeight="1"/>
  </sheetData>
  <mergeCells count="2">
    <mergeCell ref="A2:Y2"/>
    <mergeCell ref="A7:L7"/>
  </mergeCells>
  <dataValidations count="3">
    <dataValidation type="list" allowBlank="1" showInputMessage="1" showErrorMessage="1" sqref="F5:F6">
      <formula1>"菜篮子基地,农业龙头企业,市内其他主体"</formula1>
    </dataValidation>
    <dataValidation allowBlank="1" showInputMessage="1" showErrorMessage="1" sqref="D5:D6"/>
    <dataValidation type="list" allowBlank="1" showInputMessage="1" showErrorMessage="1" sqref="C5:C6">
      <formula1>"深圳市内（含深汕）,省内市外"</formula1>
    </dataValidation>
  </dataValidations>
  <printOptions horizontalCentered="1"/>
  <pageMargins left="0.196527777777778" right="0.196527777777778" top="0.802777777777778" bottom="1" header="0.5" footer="0.5"/>
  <pageSetup paperSize="8" scale="71" firstPageNumber="8" fitToHeight="0" orientation="landscape" useFirstPageNumber="1" horizontalDpi="600"/>
  <headerFooter>
    <oddFooter>&amp;C&amp;P</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Z21"/>
  <sheetViews>
    <sheetView view="pageBreakPreview" zoomScale="60" zoomScaleNormal="90" workbookViewId="0">
      <pane xSplit="11" ySplit="4" topLeftCell="P9" activePane="bottomRight" state="frozen"/>
      <selection/>
      <selection pane="topRight"/>
      <selection pane="bottomLeft"/>
      <selection pane="bottomRight" activeCell="W8" sqref="W8:W9"/>
    </sheetView>
  </sheetViews>
  <sheetFormatPr defaultColWidth="9.025" defaultRowHeight="14.25"/>
  <cols>
    <col min="1" max="1" width="5.83333333333333" customWidth="1"/>
    <col min="2" max="2" width="12.9166666666667" customWidth="1"/>
    <col min="3" max="3" width="8.025" style="57" customWidth="1"/>
    <col min="4" max="4" width="14.3" customWidth="1"/>
    <col min="5" max="5" width="10.475" style="58" customWidth="1"/>
    <col min="6" max="6" width="8.34166666666667" style="57" customWidth="1"/>
    <col min="7" max="7" width="6.51666666666667" customWidth="1"/>
    <col min="8" max="8" width="8.96666666666667" customWidth="1"/>
    <col min="9" max="9" width="8.34166666666667" customWidth="1"/>
    <col min="10" max="10" width="11.9833333333333" customWidth="1"/>
    <col min="11" max="11" width="10.85" customWidth="1"/>
    <col min="12" max="12" width="5.83333333333333" customWidth="1"/>
    <col min="13" max="13" width="18.4916666666667" customWidth="1"/>
    <col min="14" max="14" width="14.6333333333333" customWidth="1"/>
    <col min="15" max="15" width="24.4666666666667" customWidth="1"/>
    <col min="16" max="16" width="7.875" customWidth="1"/>
    <col min="17" max="17" width="21.5083333333333" customWidth="1"/>
    <col min="18" max="18" width="13.2" style="58" customWidth="1"/>
    <col min="19" max="19" width="14.6333333333333" style="58" customWidth="1"/>
    <col min="20" max="21" width="8.34166666666667" customWidth="1"/>
    <col min="22" max="23" width="21.5083333333333" customWidth="1"/>
    <col min="24" max="24" width="10.85" customWidth="1"/>
    <col min="25" max="25" width="21.5083333333333" customWidth="1"/>
    <col min="26" max="26" width="29.7083333333333" style="59" customWidth="1"/>
  </cols>
  <sheetData>
    <row r="1" ht="22.5" spans="1:4">
      <c r="A1" s="60" t="s">
        <v>78</v>
      </c>
      <c r="D1" s="61"/>
    </row>
    <row r="2" ht="40" customHeight="1" spans="1:25">
      <c r="A2" s="62" t="s">
        <v>79</v>
      </c>
      <c r="B2" s="62"/>
      <c r="C2" s="62"/>
      <c r="D2" s="62"/>
      <c r="E2" s="72"/>
      <c r="F2" s="62"/>
      <c r="G2" s="62"/>
      <c r="H2" s="62"/>
      <c r="I2" s="62"/>
      <c r="J2" s="62"/>
      <c r="K2" s="62"/>
      <c r="L2" s="62"/>
      <c r="M2" s="62"/>
      <c r="N2" s="62"/>
      <c r="O2" s="62"/>
      <c r="P2" s="62"/>
      <c r="Q2" s="62"/>
      <c r="R2" s="72"/>
      <c r="S2" s="72"/>
      <c r="T2" s="62"/>
      <c r="U2" s="62"/>
      <c r="V2" s="62"/>
      <c r="W2" s="62"/>
      <c r="X2" s="62"/>
      <c r="Y2" s="62"/>
    </row>
    <row r="3" customFormat="1" ht="15.75" spans="1:26">
      <c r="A3" s="63"/>
      <c r="B3" s="63"/>
      <c r="C3" s="63"/>
      <c r="D3" s="63"/>
      <c r="E3" s="73"/>
      <c r="F3" s="63"/>
      <c r="G3" s="63"/>
      <c r="H3" s="63"/>
      <c r="I3" s="63"/>
      <c r="J3" s="63"/>
      <c r="K3" s="63"/>
      <c r="L3" s="63"/>
      <c r="M3" s="63"/>
      <c r="N3" s="63"/>
      <c r="O3" s="63"/>
      <c r="P3" s="63"/>
      <c r="Q3" s="63"/>
      <c r="R3" s="73"/>
      <c r="S3" s="73"/>
      <c r="T3" s="63"/>
      <c r="U3" s="63"/>
      <c r="V3" s="63"/>
      <c r="W3" s="63"/>
      <c r="X3" s="63"/>
      <c r="Y3" s="63"/>
      <c r="Z3" s="59"/>
    </row>
    <row r="4" s="55" customFormat="1" ht="54" spans="1:25">
      <c r="A4" s="64" t="s">
        <v>2</v>
      </c>
      <c r="B4" s="64" t="s">
        <v>3</v>
      </c>
      <c r="C4" s="64" t="s">
        <v>12</v>
      </c>
      <c r="D4" s="64" t="s">
        <v>13</v>
      </c>
      <c r="E4" s="74" t="s">
        <v>14</v>
      </c>
      <c r="F4" s="64" t="s">
        <v>15</v>
      </c>
      <c r="G4" s="64" t="s">
        <v>16</v>
      </c>
      <c r="H4" s="64" t="s">
        <v>17</v>
      </c>
      <c r="I4" s="64" t="s">
        <v>18</v>
      </c>
      <c r="J4" s="64" t="s">
        <v>19</v>
      </c>
      <c r="K4" s="64" t="s">
        <v>20</v>
      </c>
      <c r="L4" s="64" t="s">
        <v>21</v>
      </c>
      <c r="M4" s="64" t="s">
        <v>22</v>
      </c>
      <c r="N4" s="64" t="s">
        <v>23</v>
      </c>
      <c r="O4" s="64" t="s">
        <v>24</v>
      </c>
      <c r="P4" s="64" t="s">
        <v>25</v>
      </c>
      <c r="Q4" s="64" t="s">
        <v>26</v>
      </c>
      <c r="R4" s="74" t="s">
        <v>27</v>
      </c>
      <c r="S4" s="74" t="s">
        <v>28</v>
      </c>
      <c r="T4" s="64" t="s">
        <v>29</v>
      </c>
      <c r="U4" s="64" t="s">
        <v>30</v>
      </c>
      <c r="V4" s="74" t="s">
        <v>31</v>
      </c>
      <c r="W4" s="74" t="s">
        <v>32</v>
      </c>
      <c r="X4" s="74" t="s">
        <v>33</v>
      </c>
      <c r="Y4" s="14" t="s">
        <v>34</v>
      </c>
    </row>
    <row r="5" s="3" customFormat="1" ht="108" spans="1:26">
      <c r="A5" s="65">
        <v>1</v>
      </c>
      <c r="B5" s="66" t="s">
        <v>7</v>
      </c>
      <c r="C5" s="23" t="s">
        <v>35</v>
      </c>
      <c r="D5" s="66" t="s">
        <v>80</v>
      </c>
      <c r="E5" s="75" t="s">
        <v>81</v>
      </c>
      <c r="F5" s="66" t="s">
        <v>38</v>
      </c>
      <c r="G5" s="65" t="s">
        <v>39</v>
      </c>
      <c r="H5" s="76" t="s">
        <v>40</v>
      </c>
      <c r="I5" s="81" t="s">
        <v>53</v>
      </c>
      <c r="J5" s="82" t="s">
        <v>82</v>
      </c>
      <c r="K5" s="81" t="s">
        <v>83</v>
      </c>
      <c r="L5" s="65" t="s">
        <v>44</v>
      </c>
      <c r="M5" s="85">
        <v>1800</v>
      </c>
      <c r="N5" s="86">
        <v>900</v>
      </c>
      <c r="O5" s="86">
        <f t="shared" ref="O5:O15" si="0">M5*N5</f>
        <v>1620000</v>
      </c>
      <c r="P5" s="31">
        <v>0.08</v>
      </c>
      <c r="Q5" s="50">
        <f>O5*P5</f>
        <v>129600</v>
      </c>
      <c r="R5" s="88">
        <v>46023</v>
      </c>
      <c r="S5" s="88">
        <v>46387</v>
      </c>
      <c r="T5" s="89">
        <v>0.6</v>
      </c>
      <c r="U5" s="89">
        <v>0.4</v>
      </c>
      <c r="V5" s="96">
        <f t="shared" ref="V5:V7" si="1">Q5*U5</f>
        <v>51840</v>
      </c>
      <c r="W5" s="96">
        <v>51840</v>
      </c>
      <c r="X5" s="96">
        <f t="shared" ref="X5:X8" si="2">V5-W5</f>
        <v>0</v>
      </c>
      <c r="Y5" s="96">
        <f t="shared" ref="Y5:Y7" si="3">Q5*T5</f>
        <v>77760</v>
      </c>
      <c r="Z5" s="7"/>
    </row>
    <row r="6" s="3" customFormat="1" ht="90" spans="1:26">
      <c r="A6" s="65">
        <v>2</v>
      </c>
      <c r="B6" s="66" t="s">
        <v>7</v>
      </c>
      <c r="C6" s="23" t="s">
        <v>35</v>
      </c>
      <c r="D6" s="66" t="s">
        <v>84</v>
      </c>
      <c r="E6" s="75" t="s">
        <v>85</v>
      </c>
      <c r="F6" s="66" t="s">
        <v>38</v>
      </c>
      <c r="G6" s="65" t="s">
        <v>39</v>
      </c>
      <c r="H6" s="76" t="s">
        <v>40</v>
      </c>
      <c r="I6" s="81" t="s">
        <v>53</v>
      </c>
      <c r="J6" s="82" t="s">
        <v>86</v>
      </c>
      <c r="K6" s="81" t="s">
        <v>55</v>
      </c>
      <c r="L6" s="65" t="s">
        <v>44</v>
      </c>
      <c r="M6" s="85">
        <v>1440</v>
      </c>
      <c r="N6" s="86">
        <v>900</v>
      </c>
      <c r="O6" s="86">
        <f t="shared" si="0"/>
        <v>1296000</v>
      </c>
      <c r="P6" s="31">
        <v>0.08</v>
      </c>
      <c r="Q6" s="50">
        <f>O6*P6</f>
        <v>103680</v>
      </c>
      <c r="R6" s="88">
        <v>46023</v>
      </c>
      <c r="S6" s="88">
        <v>46387</v>
      </c>
      <c r="T6" s="89">
        <v>0.6</v>
      </c>
      <c r="U6" s="89">
        <v>0.4</v>
      </c>
      <c r="V6" s="96">
        <f t="shared" si="1"/>
        <v>41472</v>
      </c>
      <c r="W6" s="96">
        <v>41472</v>
      </c>
      <c r="X6" s="96">
        <f t="shared" si="2"/>
        <v>0</v>
      </c>
      <c r="Y6" s="96">
        <f t="shared" si="3"/>
        <v>62208</v>
      </c>
      <c r="Z6" s="7"/>
    </row>
    <row r="7" s="3" customFormat="1" ht="90" spans="1:26">
      <c r="A7" s="65">
        <v>3</v>
      </c>
      <c r="B7" s="66" t="s">
        <v>7</v>
      </c>
      <c r="C7" s="23" t="s">
        <v>35</v>
      </c>
      <c r="D7" s="66" t="s">
        <v>87</v>
      </c>
      <c r="E7" s="75" t="s">
        <v>85</v>
      </c>
      <c r="F7" s="66" t="s">
        <v>38</v>
      </c>
      <c r="G7" s="65" t="s">
        <v>39</v>
      </c>
      <c r="H7" s="76" t="s">
        <v>40</v>
      </c>
      <c r="I7" s="81" t="s">
        <v>53</v>
      </c>
      <c r="J7" s="82" t="s">
        <v>88</v>
      </c>
      <c r="K7" s="81" t="s">
        <v>55</v>
      </c>
      <c r="L7" s="65" t="s">
        <v>44</v>
      </c>
      <c r="M7" s="85">
        <v>1440</v>
      </c>
      <c r="N7" s="86">
        <v>900</v>
      </c>
      <c r="O7" s="86">
        <f t="shared" si="0"/>
        <v>1296000</v>
      </c>
      <c r="P7" s="31">
        <v>0.08</v>
      </c>
      <c r="Q7" s="50">
        <f>O7*P7</f>
        <v>103680</v>
      </c>
      <c r="R7" s="88">
        <v>46044</v>
      </c>
      <c r="S7" s="88">
        <v>46408</v>
      </c>
      <c r="T7" s="89">
        <v>0.6</v>
      </c>
      <c r="U7" s="89">
        <v>0.4</v>
      </c>
      <c r="V7" s="96">
        <f t="shared" si="1"/>
        <v>41472</v>
      </c>
      <c r="W7" s="96">
        <v>41472</v>
      </c>
      <c r="X7" s="96">
        <f t="shared" si="2"/>
        <v>0</v>
      </c>
      <c r="Y7" s="96">
        <f t="shared" si="3"/>
        <v>62208</v>
      </c>
      <c r="Z7" s="7"/>
    </row>
    <row r="8" s="3" customFormat="1" ht="36" spans="1:26">
      <c r="A8" s="67">
        <v>4</v>
      </c>
      <c r="B8" s="68" t="s">
        <v>7</v>
      </c>
      <c r="C8" s="68" t="s">
        <v>35</v>
      </c>
      <c r="D8" s="68" t="s">
        <v>89</v>
      </c>
      <c r="E8" s="77" t="s">
        <v>90</v>
      </c>
      <c r="F8" s="68" t="s">
        <v>38</v>
      </c>
      <c r="G8" s="68" t="s">
        <v>39</v>
      </c>
      <c r="H8" s="78" t="s">
        <v>40</v>
      </c>
      <c r="I8" s="77" t="s">
        <v>53</v>
      </c>
      <c r="J8" s="83" t="s">
        <v>91</v>
      </c>
      <c r="K8" s="81" t="s">
        <v>55</v>
      </c>
      <c r="L8" s="65" t="s">
        <v>44</v>
      </c>
      <c r="M8" s="85">
        <v>560</v>
      </c>
      <c r="N8" s="86">
        <v>900</v>
      </c>
      <c r="O8" s="86">
        <f t="shared" si="0"/>
        <v>504000</v>
      </c>
      <c r="P8" s="31">
        <v>0.08</v>
      </c>
      <c r="Q8" s="50">
        <v>40320</v>
      </c>
      <c r="R8" s="90">
        <v>46049</v>
      </c>
      <c r="S8" s="90">
        <v>46413</v>
      </c>
      <c r="T8" s="91">
        <v>0.6</v>
      </c>
      <c r="U8" s="91">
        <v>0.4</v>
      </c>
      <c r="V8" s="97">
        <v>36608</v>
      </c>
      <c r="W8" s="97">
        <v>36608</v>
      </c>
      <c r="X8" s="97">
        <v>0</v>
      </c>
      <c r="Y8" s="97">
        <v>54912</v>
      </c>
      <c r="Z8" s="7"/>
    </row>
    <row r="9" s="3" customFormat="1" ht="36" spans="1:26">
      <c r="A9" s="69"/>
      <c r="B9" s="70"/>
      <c r="C9" s="70"/>
      <c r="D9" s="70"/>
      <c r="E9" s="79"/>
      <c r="F9" s="70"/>
      <c r="G9" s="70"/>
      <c r="H9" s="80"/>
      <c r="I9" s="79"/>
      <c r="J9" s="84"/>
      <c r="K9" s="81" t="s">
        <v>57</v>
      </c>
      <c r="L9" s="65" t="s">
        <v>44</v>
      </c>
      <c r="M9" s="85">
        <v>320</v>
      </c>
      <c r="N9" s="86">
        <v>2000</v>
      </c>
      <c r="O9" s="86">
        <f t="shared" si="0"/>
        <v>640000</v>
      </c>
      <c r="P9" s="31">
        <v>0.08</v>
      </c>
      <c r="Q9" s="50">
        <v>51200</v>
      </c>
      <c r="R9" s="92"/>
      <c r="S9" s="92"/>
      <c r="T9" s="93"/>
      <c r="U9" s="93"/>
      <c r="V9" s="98"/>
      <c r="W9" s="98"/>
      <c r="X9" s="98"/>
      <c r="Y9" s="98"/>
      <c r="Z9" s="99"/>
    </row>
    <row r="10" s="3" customFormat="1" ht="72" spans="1:26">
      <c r="A10" s="65">
        <v>5</v>
      </c>
      <c r="B10" s="66" t="s">
        <v>7</v>
      </c>
      <c r="C10" s="23" t="s">
        <v>35</v>
      </c>
      <c r="D10" s="66" t="s">
        <v>89</v>
      </c>
      <c r="E10" s="75" t="s">
        <v>90</v>
      </c>
      <c r="F10" s="66" t="s">
        <v>38</v>
      </c>
      <c r="G10" s="65" t="s">
        <v>39</v>
      </c>
      <c r="H10" s="76" t="s">
        <v>40</v>
      </c>
      <c r="I10" s="81" t="s">
        <v>45</v>
      </c>
      <c r="J10" s="82" t="s">
        <v>92</v>
      </c>
      <c r="K10" s="81" t="s">
        <v>47</v>
      </c>
      <c r="L10" s="65" t="s">
        <v>44</v>
      </c>
      <c r="M10" s="85">
        <v>40</v>
      </c>
      <c r="N10" s="86">
        <v>3000</v>
      </c>
      <c r="O10" s="86">
        <f t="shared" si="0"/>
        <v>120000</v>
      </c>
      <c r="P10" s="31">
        <v>0.08</v>
      </c>
      <c r="Q10" s="50">
        <v>9600</v>
      </c>
      <c r="R10" s="88">
        <v>46049</v>
      </c>
      <c r="S10" s="88">
        <v>46413</v>
      </c>
      <c r="T10" s="89">
        <v>0.6</v>
      </c>
      <c r="U10" s="89">
        <v>0.4</v>
      </c>
      <c r="V10" s="96">
        <v>3840</v>
      </c>
      <c r="W10" s="96">
        <v>3840</v>
      </c>
      <c r="X10" s="96">
        <v>0</v>
      </c>
      <c r="Y10" s="96">
        <v>5760</v>
      </c>
      <c r="Z10" s="99"/>
    </row>
    <row r="11" s="3" customFormat="1" ht="108" spans="1:26">
      <c r="A11" s="65">
        <v>6</v>
      </c>
      <c r="B11" s="66" t="s">
        <v>7</v>
      </c>
      <c r="C11" s="23" t="s">
        <v>35</v>
      </c>
      <c r="D11" s="66" t="s">
        <v>93</v>
      </c>
      <c r="E11" s="75" t="s">
        <v>94</v>
      </c>
      <c r="F11" s="66" t="s">
        <v>38</v>
      </c>
      <c r="G11" s="65" t="s">
        <v>39</v>
      </c>
      <c r="H11" s="76" t="s">
        <v>40</v>
      </c>
      <c r="I11" s="81" t="s">
        <v>53</v>
      </c>
      <c r="J11" s="82" t="s">
        <v>95</v>
      </c>
      <c r="K11" s="81" t="s">
        <v>55</v>
      </c>
      <c r="L11" s="65" t="s">
        <v>44</v>
      </c>
      <c r="M11" s="85">
        <v>2080</v>
      </c>
      <c r="N11" s="86">
        <v>900</v>
      </c>
      <c r="O11" s="86">
        <f t="shared" si="0"/>
        <v>1872000</v>
      </c>
      <c r="P11" s="31">
        <v>0.08</v>
      </c>
      <c r="Q11" s="50">
        <v>149760</v>
      </c>
      <c r="R11" s="88">
        <v>46064</v>
      </c>
      <c r="S11" s="35">
        <v>46428</v>
      </c>
      <c r="T11" s="89">
        <v>0.6</v>
      </c>
      <c r="U11" s="89">
        <v>0.4</v>
      </c>
      <c r="V11" s="96">
        <v>59904</v>
      </c>
      <c r="W11" s="96">
        <v>59904</v>
      </c>
      <c r="X11" s="96">
        <v>0</v>
      </c>
      <c r="Y11" s="96">
        <v>89856</v>
      </c>
      <c r="Z11" s="7"/>
    </row>
    <row r="12" s="3" customFormat="1" ht="36" spans="1:26">
      <c r="A12" s="67">
        <v>7</v>
      </c>
      <c r="B12" s="68" t="s">
        <v>7</v>
      </c>
      <c r="C12" s="68" t="s">
        <v>35</v>
      </c>
      <c r="D12" s="68" t="s">
        <v>96</v>
      </c>
      <c r="E12" s="77" t="s">
        <v>94</v>
      </c>
      <c r="F12" s="68" t="s">
        <v>38</v>
      </c>
      <c r="G12" s="67" t="s">
        <v>39</v>
      </c>
      <c r="H12" s="78" t="s">
        <v>40</v>
      </c>
      <c r="I12" s="77" t="s">
        <v>53</v>
      </c>
      <c r="J12" s="83" t="s">
        <v>97</v>
      </c>
      <c r="K12" s="81" t="s">
        <v>55</v>
      </c>
      <c r="L12" s="65" t="s">
        <v>44</v>
      </c>
      <c r="M12" s="85">
        <v>1400</v>
      </c>
      <c r="N12" s="86">
        <v>900</v>
      </c>
      <c r="O12" s="86">
        <f t="shared" si="0"/>
        <v>1260000</v>
      </c>
      <c r="P12" s="31">
        <v>0.08</v>
      </c>
      <c r="Q12" s="50">
        <v>100800</v>
      </c>
      <c r="R12" s="90">
        <v>46064</v>
      </c>
      <c r="S12" s="90">
        <v>46428</v>
      </c>
      <c r="T12" s="91">
        <v>0.6</v>
      </c>
      <c r="U12" s="91">
        <v>0.4</v>
      </c>
      <c r="V12" s="97">
        <v>78720</v>
      </c>
      <c r="W12" s="97">
        <v>78720</v>
      </c>
      <c r="X12" s="97">
        <v>0</v>
      </c>
      <c r="Y12" s="97">
        <v>118080</v>
      </c>
      <c r="Z12" s="99"/>
    </row>
    <row r="13" s="3" customFormat="1" ht="36" spans="1:26">
      <c r="A13" s="69"/>
      <c r="B13" s="70"/>
      <c r="C13" s="70"/>
      <c r="D13" s="70"/>
      <c r="E13" s="79"/>
      <c r="F13" s="70"/>
      <c r="G13" s="69"/>
      <c r="H13" s="80"/>
      <c r="I13" s="79"/>
      <c r="J13" s="84"/>
      <c r="K13" s="81" t="s">
        <v>57</v>
      </c>
      <c r="L13" s="65" t="s">
        <v>44</v>
      </c>
      <c r="M13" s="85">
        <v>600</v>
      </c>
      <c r="N13" s="86">
        <v>2000</v>
      </c>
      <c r="O13" s="86">
        <f t="shared" si="0"/>
        <v>1200000</v>
      </c>
      <c r="P13" s="31">
        <v>0.08</v>
      </c>
      <c r="Q13" s="50">
        <v>96000</v>
      </c>
      <c r="R13" s="92"/>
      <c r="S13" s="92"/>
      <c r="T13" s="93"/>
      <c r="U13" s="93"/>
      <c r="V13" s="98"/>
      <c r="W13" s="98"/>
      <c r="X13" s="98"/>
      <c r="Y13" s="98"/>
      <c r="Z13" s="99"/>
    </row>
    <row r="14" s="3" customFormat="1" ht="126" spans="1:26">
      <c r="A14" s="65">
        <v>8</v>
      </c>
      <c r="B14" s="66" t="s">
        <v>7</v>
      </c>
      <c r="C14" s="23" t="s">
        <v>35</v>
      </c>
      <c r="D14" s="66" t="s">
        <v>98</v>
      </c>
      <c r="E14" s="75" t="s">
        <v>94</v>
      </c>
      <c r="F14" s="66" t="s">
        <v>38</v>
      </c>
      <c r="G14" s="65" t="s">
        <v>39</v>
      </c>
      <c r="H14" s="76" t="s">
        <v>40</v>
      </c>
      <c r="I14" s="81" t="s">
        <v>53</v>
      </c>
      <c r="J14" s="82" t="s">
        <v>99</v>
      </c>
      <c r="K14" s="81" t="s">
        <v>55</v>
      </c>
      <c r="L14" s="65" t="s">
        <v>44</v>
      </c>
      <c r="M14" s="85">
        <v>3288</v>
      </c>
      <c r="N14" s="86">
        <v>900</v>
      </c>
      <c r="O14" s="86">
        <f t="shared" si="0"/>
        <v>2959200</v>
      </c>
      <c r="P14" s="31">
        <v>0.08</v>
      </c>
      <c r="Q14" s="50">
        <v>236736</v>
      </c>
      <c r="R14" s="88">
        <v>46064</v>
      </c>
      <c r="S14" s="88">
        <v>46428</v>
      </c>
      <c r="T14" s="89">
        <v>0.6</v>
      </c>
      <c r="U14" s="89">
        <v>0.4</v>
      </c>
      <c r="V14" s="96">
        <v>94694.4</v>
      </c>
      <c r="W14" s="96">
        <v>94694.4</v>
      </c>
      <c r="X14" s="96">
        <v>0</v>
      </c>
      <c r="Y14" s="96">
        <v>142041.6</v>
      </c>
      <c r="Z14" s="7"/>
    </row>
    <row r="15" s="3" customFormat="1" ht="72" spans="1:26">
      <c r="A15" s="65">
        <v>9</v>
      </c>
      <c r="B15" s="66" t="s">
        <v>7</v>
      </c>
      <c r="C15" s="23" t="s">
        <v>59</v>
      </c>
      <c r="D15" s="66" t="s">
        <v>100</v>
      </c>
      <c r="E15" s="75" t="s">
        <v>101</v>
      </c>
      <c r="F15" s="66" t="s">
        <v>62</v>
      </c>
      <c r="G15" s="65" t="s">
        <v>39</v>
      </c>
      <c r="H15" s="76" t="s">
        <v>63</v>
      </c>
      <c r="I15" s="81" t="s">
        <v>64</v>
      </c>
      <c r="J15" s="82" t="s">
        <v>102</v>
      </c>
      <c r="K15" s="81" t="s">
        <v>64</v>
      </c>
      <c r="L15" s="65" t="s">
        <v>66</v>
      </c>
      <c r="M15" s="85">
        <v>129110</v>
      </c>
      <c r="N15" s="86">
        <v>1500</v>
      </c>
      <c r="O15" s="86">
        <f t="shared" si="0"/>
        <v>193665000</v>
      </c>
      <c r="P15" s="31">
        <v>0.038</v>
      </c>
      <c r="Q15" s="50">
        <v>7359270</v>
      </c>
      <c r="R15" s="88">
        <v>46048</v>
      </c>
      <c r="S15" s="88">
        <v>46412</v>
      </c>
      <c r="T15" s="89">
        <v>0.75</v>
      </c>
      <c r="U15" s="89">
        <v>0.25</v>
      </c>
      <c r="V15" s="96">
        <v>1839817.5</v>
      </c>
      <c r="W15" s="96">
        <v>1839817.5</v>
      </c>
      <c r="X15" s="96">
        <v>0</v>
      </c>
      <c r="Y15" s="96">
        <v>5519452.5</v>
      </c>
      <c r="Z15" s="7"/>
    </row>
    <row r="16" s="56" customFormat="1" ht="35" customHeight="1" spans="1:25">
      <c r="A16" s="71" t="s">
        <v>9</v>
      </c>
      <c r="B16" s="71"/>
      <c r="C16" s="71"/>
      <c r="D16" s="71"/>
      <c r="E16" s="71"/>
      <c r="F16" s="71"/>
      <c r="G16" s="71"/>
      <c r="H16" s="71"/>
      <c r="I16" s="71"/>
      <c r="J16" s="71"/>
      <c r="K16" s="71"/>
      <c r="L16" s="71"/>
      <c r="M16" s="87">
        <f>SUM(M5:M15)</f>
        <v>142078</v>
      </c>
      <c r="N16" s="87"/>
      <c r="O16" s="87">
        <f>SUM(O5:O15)</f>
        <v>206432200</v>
      </c>
      <c r="P16" s="87"/>
      <c r="Q16" s="87">
        <v>8380646</v>
      </c>
      <c r="R16" s="94"/>
      <c r="S16" s="94"/>
      <c r="T16" s="95"/>
      <c r="U16" s="95"/>
      <c r="V16" s="87">
        <v>2248367.9</v>
      </c>
      <c r="W16" s="87">
        <v>2248367.9</v>
      </c>
      <c r="X16" s="87">
        <v>0</v>
      </c>
      <c r="Y16" s="87">
        <v>6132278.1</v>
      </c>
    </row>
    <row r="21" spans="9:9">
      <c r="I21" s="1"/>
    </row>
  </sheetData>
  <autoFilter ref="A4:Z16">
    <extLst/>
  </autoFilter>
  <mergeCells count="38">
    <mergeCell ref="A2:Y2"/>
    <mergeCell ref="A16:L16"/>
    <mergeCell ref="A8:A9"/>
    <mergeCell ref="A12:A13"/>
    <mergeCell ref="B8:B9"/>
    <mergeCell ref="B12:B13"/>
    <mergeCell ref="C8:C9"/>
    <mergeCell ref="C12:C13"/>
    <mergeCell ref="D8:D9"/>
    <mergeCell ref="D12:D13"/>
    <mergeCell ref="E8:E9"/>
    <mergeCell ref="E12:E13"/>
    <mergeCell ref="F8:F9"/>
    <mergeCell ref="F12:F13"/>
    <mergeCell ref="G8:G9"/>
    <mergeCell ref="G12:G13"/>
    <mergeCell ref="H8:H9"/>
    <mergeCell ref="H12:H13"/>
    <mergeCell ref="I8:I9"/>
    <mergeCell ref="I12:I13"/>
    <mergeCell ref="J8:J9"/>
    <mergeCell ref="J12:J13"/>
    <mergeCell ref="R8:R9"/>
    <mergeCell ref="R12:R13"/>
    <mergeCell ref="S8:S9"/>
    <mergeCell ref="S12:S13"/>
    <mergeCell ref="T8:T9"/>
    <mergeCell ref="T12:T13"/>
    <mergeCell ref="U8:U9"/>
    <mergeCell ref="U12:U13"/>
    <mergeCell ref="V8:V9"/>
    <mergeCell ref="V12:V13"/>
    <mergeCell ref="W8:W9"/>
    <mergeCell ref="W12:W13"/>
    <mergeCell ref="X8:X9"/>
    <mergeCell ref="X12:X13"/>
    <mergeCell ref="Y8:Y9"/>
    <mergeCell ref="Y12:Y13"/>
  </mergeCells>
  <dataValidations count="3">
    <dataValidation type="list" allowBlank="1" showInputMessage="1" showErrorMessage="1" sqref="F5:F8 F10:F12 F14:F15">
      <formula1>"菜篮子基地,农业龙头企业,市内其他主体"</formula1>
    </dataValidation>
    <dataValidation allowBlank="1" showInputMessage="1" showErrorMessage="1" sqref="D5:D8 D10:D12 D14:D15"/>
    <dataValidation type="list" allowBlank="1" showInputMessage="1" showErrorMessage="1" sqref="C5:C8 C10:C12 C14:C15">
      <formula1>"深圳市内（含深汕）,省内市外"</formula1>
    </dataValidation>
  </dataValidations>
  <printOptions horizontalCentered="1"/>
  <pageMargins left="0.196527777777778" right="0.196527777777778" top="0.802777777777778" bottom="1" header="0.5" footer="0.5"/>
  <pageSetup paperSize="8" scale="64" firstPageNumber="9" fitToHeight="0" orientation="landscape" useFirstPageNumber="1" horizontalDpi="600"/>
  <headerFooter>
    <oddFooter>&amp;C&amp;P</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Y76"/>
  <sheetViews>
    <sheetView tabSelected="1" view="pageBreakPreview" zoomScale="50" zoomScaleNormal="90" workbookViewId="0">
      <pane xSplit="5" ySplit="4" topLeftCell="F17" activePane="bottomRight" state="frozen"/>
      <selection/>
      <selection pane="topRight"/>
      <selection pane="bottomLeft"/>
      <selection pane="bottomRight" activeCell="D19" sqref="D19"/>
    </sheetView>
  </sheetViews>
  <sheetFormatPr defaultColWidth="9.025" defaultRowHeight="14.25"/>
  <cols>
    <col min="1" max="1" width="4.125" style="6" customWidth="1"/>
    <col min="2" max="2" width="12.9166666666667" style="7" customWidth="1"/>
    <col min="3" max="3" width="10.475" style="6" customWidth="1"/>
    <col min="4" max="4" width="24.2666666666667" style="1" customWidth="1"/>
    <col min="5" max="5" width="15.425" style="6" customWidth="1"/>
    <col min="6" max="6" width="10.85" style="6" customWidth="1"/>
    <col min="7" max="7" width="8.34166666666667" style="1" customWidth="1"/>
    <col min="8" max="8" width="8.96666666666667" style="6" customWidth="1"/>
    <col min="9" max="9" width="10.85" style="1" customWidth="1"/>
    <col min="10" max="10" width="13.2333333333333" style="1" customWidth="1"/>
    <col min="11" max="11" width="12.9166666666667" style="6" customWidth="1"/>
    <col min="12" max="12" width="5.83333333333333" style="6" customWidth="1"/>
    <col min="13" max="13" width="17.0416666666667" style="1" customWidth="1"/>
    <col min="14" max="14" width="16.0083333333333" style="8" customWidth="1"/>
    <col min="15" max="15" width="24.4666666666667" style="1" customWidth="1"/>
    <col min="16" max="16" width="7.875" style="6" customWidth="1"/>
    <col min="17" max="17" width="21.5083333333333" style="1" customWidth="1"/>
    <col min="18" max="19" width="13.2" style="1" customWidth="1"/>
    <col min="20" max="21" width="8.34166666666667" style="6" customWidth="1"/>
    <col min="22" max="23" width="21.5083333333333" style="1" customWidth="1"/>
    <col min="24" max="24" width="9.725" style="8" customWidth="1"/>
    <col min="25" max="25" width="21.5083333333333" style="1" customWidth="1"/>
    <col min="26" max="16384" width="9.025" style="1"/>
  </cols>
  <sheetData>
    <row r="1" ht="21.75" spans="1:1">
      <c r="A1" s="9" t="s">
        <v>103</v>
      </c>
    </row>
    <row r="2" ht="40" customHeight="1" spans="1:25">
      <c r="A2" s="10" t="s">
        <v>104</v>
      </c>
      <c r="B2" s="11"/>
      <c r="C2" s="10"/>
      <c r="D2" s="10"/>
      <c r="E2" s="10"/>
      <c r="F2" s="10"/>
      <c r="G2" s="10"/>
      <c r="H2" s="10"/>
      <c r="I2" s="10"/>
      <c r="J2" s="10"/>
      <c r="K2" s="10"/>
      <c r="L2" s="10"/>
      <c r="M2" s="10"/>
      <c r="N2" s="26"/>
      <c r="O2" s="10"/>
      <c r="P2" s="10"/>
      <c r="Q2" s="10"/>
      <c r="R2" s="10"/>
      <c r="S2" s="10"/>
      <c r="T2" s="10"/>
      <c r="U2" s="10"/>
      <c r="V2" s="10"/>
      <c r="W2" s="10"/>
      <c r="X2" s="26"/>
      <c r="Y2" s="10"/>
    </row>
    <row r="3" s="1" customFormat="1" ht="15.75" spans="1:25">
      <c r="A3" s="12"/>
      <c r="B3" s="13"/>
      <c r="C3" s="12"/>
      <c r="D3" s="12"/>
      <c r="E3" s="12"/>
      <c r="F3" s="12"/>
      <c r="G3" s="12"/>
      <c r="H3" s="12"/>
      <c r="I3" s="12"/>
      <c r="J3" s="12"/>
      <c r="K3" s="12"/>
      <c r="L3" s="12"/>
      <c r="M3" s="12"/>
      <c r="N3" s="27"/>
      <c r="O3" s="12"/>
      <c r="P3" s="12"/>
      <c r="Q3" s="12"/>
      <c r="R3" s="12"/>
      <c r="S3" s="12"/>
      <c r="T3" s="12"/>
      <c r="U3" s="12"/>
      <c r="V3" s="12"/>
      <c r="W3" s="12"/>
      <c r="X3" s="27"/>
      <c r="Y3" s="12"/>
    </row>
    <row r="4" s="2" customFormat="1" ht="54" spans="1:25">
      <c r="A4" s="14" t="s">
        <v>2</v>
      </c>
      <c r="B4" s="14" t="s">
        <v>3</v>
      </c>
      <c r="C4" s="14" t="s">
        <v>12</v>
      </c>
      <c r="D4" s="14" t="s">
        <v>13</v>
      </c>
      <c r="E4" s="14" t="s">
        <v>14</v>
      </c>
      <c r="F4" s="14" t="s">
        <v>15</v>
      </c>
      <c r="G4" s="14" t="s">
        <v>16</v>
      </c>
      <c r="H4" s="14" t="s">
        <v>17</v>
      </c>
      <c r="I4" s="14" t="s">
        <v>18</v>
      </c>
      <c r="J4" s="14" t="s">
        <v>19</v>
      </c>
      <c r="K4" s="14" t="s">
        <v>20</v>
      </c>
      <c r="L4" s="14" t="s">
        <v>21</v>
      </c>
      <c r="M4" s="14" t="s">
        <v>22</v>
      </c>
      <c r="N4" s="28" t="s">
        <v>23</v>
      </c>
      <c r="O4" s="14" t="s">
        <v>24</v>
      </c>
      <c r="P4" s="14" t="s">
        <v>25</v>
      </c>
      <c r="Q4" s="14" t="s">
        <v>26</v>
      </c>
      <c r="R4" s="14" t="s">
        <v>27</v>
      </c>
      <c r="S4" s="14" t="s">
        <v>28</v>
      </c>
      <c r="T4" s="14" t="s">
        <v>29</v>
      </c>
      <c r="U4" s="14" t="s">
        <v>30</v>
      </c>
      <c r="V4" s="14" t="s">
        <v>31</v>
      </c>
      <c r="W4" s="14" t="s">
        <v>32</v>
      </c>
      <c r="X4" s="28" t="s">
        <v>33</v>
      </c>
      <c r="Y4" s="14" t="s">
        <v>34</v>
      </c>
    </row>
    <row r="5" ht="72" spans="1:25">
      <c r="A5" s="15">
        <v>1</v>
      </c>
      <c r="B5" s="16" t="s">
        <v>8</v>
      </c>
      <c r="C5" s="17" t="s">
        <v>35</v>
      </c>
      <c r="D5" s="18" t="s">
        <v>105</v>
      </c>
      <c r="E5" s="20" t="s">
        <v>106</v>
      </c>
      <c r="F5" s="23" t="s">
        <v>38</v>
      </c>
      <c r="G5" s="15" t="s">
        <v>39</v>
      </c>
      <c r="H5" s="24" t="s">
        <v>40</v>
      </c>
      <c r="I5" s="23" t="s">
        <v>107</v>
      </c>
      <c r="J5" s="20" t="s">
        <v>108</v>
      </c>
      <c r="K5" s="23" t="s">
        <v>107</v>
      </c>
      <c r="L5" s="15" t="s">
        <v>44</v>
      </c>
      <c r="M5" s="29">
        <v>150</v>
      </c>
      <c r="N5" s="30">
        <v>1100</v>
      </c>
      <c r="O5" s="30">
        <f t="shared" ref="O5:O10" si="0">M5*N5</f>
        <v>165000</v>
      </c>
      <c r="P5" s="31">
        <v>0.04</v>
      </c>
      <c r="Q5" s="30">
        <f t="shared" ref="Q5:Q10" si="1">O5*P5</f>
        <v>6600</v>
      </c>
      <c r="R5" s="34">
        <v>46023</v>
      </c>
      <c r="S5" s="35">
        <v>46127</v>
      </c>
      <c r="T5" s="36">
        <v>0.8</v>
      </c>
      <c r="U5" s="38">
        <v>0.2</v>
      </c>
      <c r="V5" s="30">
        <f>Q5*U5</f>
        <v>1320</v>
      </c>
      <c r="W5" s="30">
        <f>V5</f>
        <v>1320</v>
      </c>
      <c r="X5" s="30">
        <f>V5-W5</f>
        <v>0</v>
      </c>
      <c r="Y5" s="30">
        <v>5280</v>
      </c>
    </row>
    <row r="6" ht="36" spans="1:25">
      <c r="A6" s="15">
        <v>2</v>
      </c>
      <c r="B6" s="19" t="s">
        <v>8</v>
      </c>
      <c r="C6" s="20" t="s">
        <v>35</v>
      </c>
      <c r="D6" s="21" t="s">
        <v>109</v>
      </c>
      <c r="E6" s="20"/>
      <c r="F6" s="23" t="s">
        <v>38</v>
      </c>
      <c r="G6" s="15" t="s">
        <v>39</v>
      </c>
      <c r="H6" s="24" t="s">
        <v>40</v>
      </c>
      <c r="I6" s="23" t="s">
        <v>53</v>
      </c>
      <c r="J6" s="20" t="s">
        <v>110</v>
      </c>
      <c r="K6" s="23" t="s">
        <v>57</v>
      </c>
      <c r="L6" s="15" t="s">
        <v>44</v>
      </c>
      <c r="M6" s="29">
        <v>140</v>
      </c>
      <c r="N6" s="30">
        <v>2000</v>
      </c>
      <c r="O6" s="30">
        <f t="shared" si="0"/>
        <v>280000</v>
      </c>
      <c r="P6" s="31">
        <v>0.08</v>
      </c>
      <c r="Q6" s="30">
        <f t="shared" si="1"/>
        <v>22400</v>
      </c>
      <c r="R6" s="34">
        <v>46023</v>
      </c>
      <c r="S6" s="35">
        <v>46127</v>
      </c>
      <c r="T6" s="36">
        <v>0.6</v>
      </c>
      <c r="U6" s="38">
        <v>0.4</v>
      </c>
      <c r="V6" s="33">
        <f>(Q6+Q7)*U6</f>
        <v>9536</v>
      </c>
      <c r="W6" s="33">
        <f>V6</f>
        <v>9536</v>
      </c>
      <c r="X6" s="33">
        <f>V6-W6</f>
        <v>0</v>
      </c>
      <c r="Y6" s="33">
        <v>14304</v>
      </c>
    </row>
    <row r="7" ht="36" spans="1:25">
      <c r="A7" s="15"/>
      <c r="B7" s="19"/>
      <c r="C7" s="20"/>
      <c r="D7" s="21"/>
      <c r="E7" s="20"/>
      <c r="F7" s="23"/>
      <c r="G7" s="15"/>
      <c r="H7" s="24"/>
      <c r="I7" s="23"/>
      <c r="J7" s="20"/>
      <c r="K7" s="23" t="s">
        <v>55</v>
      </c>
      <c r="L7" s="15" t="s">
        <v>44</v>
      </c>
      <c r="M7" s="29">
        <v>20</v>
      </c>
      <c r="N7" s="30">
        <v>900</v>
      </c>
      <c r="O7" s="30">
        <f t="shared" si="0"/>
        <v>18000</v>
      </c>
      <c r="P7" s="31">
        <v>0.08</v>
      </c>
      <c r="Q7" s="30">
        <f t="shared" si="1"/>
        <v>1440</v>
      </c>
      <c r="R7" s="34"/>
      <c r="S7" s="35"/>
      <c r="T7" s="36"/>
      <c r="U7" s="38"/>
      <c r="V7" s="33"/>
      <c r="W7" s="33"/>
      <c r="X7" s="33"/>
      <c r="Y7" s="33"/>
    </row>
    <row r="8" ht="36" spans="1:25">
      <c r="A8" s="15">
        <v>3</v>
      </c>
      <c r="B8" s="19" t="s">
        <v>8</v>
      </c>
      <c r="C8" s="20" t="s">
        <v>35</v>
      </c>
      <c r="D8" s="21" t="s">
        <v>111</v>
      </c>
      <c r="E8" s="20"/>
      <c r="F8" s="23" t="s">
        <v>38</v>
      </c>
      <c r="G8" s="15" t="s">
        <v>39</v>
      </c>
      <c r="H8" s="24" t="s">
        <v>40</v>
      </c>
      <c r="I8" s="23" t="s">
        <v>53</v>
      </c>
      <c r="J8" s="20" t="s">
        <v>112</v>
      </c>
      <c r="K8" s="23" t="s">
        <v>55</v>
      </c>
      <c r="L8" s="15" t="s">
        <v>44</v>
      </c>
      <c r="M8" s="29">
        <v>240</v>
      </c>
      <c r="N8" s="30">
        <v>900</v>
      </c>
      <c r="O8" s="30">
        <f t="shared" si="0"/>
        <v>216000</v>
      </c>
      <c r="P8" s="31">
        <v>0.08</v>
      </c>
      <c r="Q8" s="30">
        <f t="shared" si="1"/>
        <v>17280</v>
      </c>
      <c r="R8" s="34">
        <v>46023</v>
      </c>
      <c r="S8" s="35">
        <v>46127</v>
      </c>
      <c r="T8" s="36">
        <v>0.6</v>
      </c>
      <c r="U8" s="38">
        <v>0.4</v>
      </c>
      <c r="V8" s="33">
        <f>(Q8+Q9)*U8</f>
        <v>9792</v>
      </c>
      <c r="W8" s="33">
        <f>V8</f>
        <v>9792</v>
      </c>
      <c r="X8" s="33">
        <f>V8-W8</f>
        <v>0</v>
      </c>
      <c r="Y8" s="33">
        <v>14688</v>
      </c>
    </row>
    <row r="9" ht="36" spans="1:25">
      <c r="A9" s="15"/>
      <c r="B9" s="19"/>
      <c r="C9" s="20"/>
      <c r="D9" s="21"/>
      <c r="E9" s="20"/>
      <c r="F9" s="23"/>
      <c r="G9" s="15"/>
      <c r="H9" s="24"/>
      <c r="I9" s="23"/>
      <c r="J9" s="20"/>
      <c r="K9" s="23" t="s">
        <v>113</v>
      </c>
      <c r="L9" s="15" t="s">
        <v>44</v>
      </c>
      <c r="M9" s="29">
        <v>60</v>
      </c>
      <c r="N9" s="30">
        <v>1500</v>
      </c>
      <c r="O9" s="30">
        <f t="shared" si="0"/>
        <v>90000</v>
      </c>
      <c r="P9" s="31">
        <v>0.08</v>
      </c>
      <c r="Q9" s="30">
        <f t="shared" si="1"/>
        <v>7200</v>
      </c>
      <c r="R9" s="34"/>
      <c r="S9" s="35"/>
      <c r="T9" s="36"/>
      <c r="U9" s="38"/>
      <c r="V9" s="33"/>
      <c r="W9" s="33"/>
      <c r="X9" s="33"/>
      <c r="Y9" s="33"/>
    </row>
    <row r="10" ht="72" spans="1:25">
      <c r="A10" s="15">
        <v>4</v>
      </c>
      <c r="B10" s="16" t="s">
        <v>8</v>
      </c>
      <c r="C10" s="17" t="s">
        <v>35</v>
      </c>
      <c r="D10" s="18" t="s">
        <v>111</v>
      </c>
      <c r="E10" s="20"/>
      <c r="F10" s="23" t="s">
        <v>38</v>
      </c>
      <c r="G10" s="15" t="s">
        <v>39</v>
      </c>
      <c r="H10" s="24" t="s">
        <v>40</v>
      </c>
      <c r="I10" s="23" t="s">
        <v>107</v>
      </c>
      <c r="J10" s="20" t="s">
        <v>114</v>
      </c>
      <c r="K10" s="23" t="s">
        <v>107</v>
      </c>
      <c r="L10" s="15" t="s">
        <v>44</v>
      </c>
      <c r="M10" s="29">
        <v>100</v>
      </c>
      <c r="N10" s="30">
        <v>1100</v>
      </c>
      <c r="O10" s="30">
        <f t="shared" si="0"/>
        <v>110000</v>
      </c>
      <c r="P10" s="31">
        <v>0.04</v>
      </c>
      <c r="Q10" s="30">
        <f t="shared" si="1"/>
        <v>4400</v>
      </c>
      <c r="R10" s="34">
        <v>46023</v>
      </c>
      <c r="S10" s="35">
        <v>46127</v>
      </c>
      <c r="T10" s="36">
        <v>0.8</v>
      </c>
      <c r="U10" s="38">
        <v>0.2</v>
      </c>
      <c r="V10" s="30">
        <f>Q10*U10</f>
        <v>880</v>
      </c>
      <c r="W10" s="30">
        <f t="shared" ref="W10:W15" si="2">V10</f>
        <v>880</v>
      </c>
      <c r="X10" s="30">
        <f t="shared" ref="X10:X15" si="3">V10-W10</f>
        <v>0</v>
      </c>
      <c r="Y10" s="30">
        <v>3520</v>
      </c>
    </row>
    <row r="11" ht="72" spans="1:25">
      <c r="A11" s="15">
        <v>5</v>
      </c>
      <c r="B11" s="16" t="s">
        <v>8</v>
      </c>
      <c r="C11" s="17" t="s">
        <v>35</v>
      </c>
      <c r="D11" s="18" t="s">
        <v>115</v>
      </c>
      <c r="E11" s="20"/>
      <c r="F11" s="23" t="s">
        <v>38</v>
      </c>
      <c r="G11" s="15" t="s">
        <v>39</v>
      </c>
      <c r="H11" s="24" t="s">
        <v>40</v>
      </c>
      <c r="I11" s="23" t="s">
        <v>53</v>
      </c>
      <c r="J11" s="20" t="s">
        <v>116</v>
      </c>
      <c r="K11" s="23" t="s">
        <v>117</v>
      </c>
      <c r="L11" s="15" t="s">
        <v>44</v>
      </c>
      <c r="M11" s="32">
        <v>105</v>
      </c>
      <c r="N11" s="30">
        <v>900</v>
      </c>
      <c r="O11" s="30">
        <f t="shared" ref="O11:O16" si="4">M11*N11</f>
        <v>94500</v>
      </c>
      <c r="P11" s="31">
        <v>0.08</v>
      </c>
      <c r="Q11" s="30">
        <f t="shared" ref="Q11:Q16" si="5">O11*P11</f>
        <v>7560</v>
      </c>
      <c r="R11" s="34">
        <v>46089</v>
      </c>
      <c r="S11" s="35">
        <v>46178</v>
      </c>
      <c r="T11" s="36">
        <v>0.6</v>
      </c>
      <c r="U11" s="38">
        <v>0.4</v>
      </c>
      <c r="V11" s="30">
        <f>Q11*U11</f>
        <v>3024</v>
      </c>
      <c r="W11" s="30">
        <f t="shared" si="2"/>
        <v>3024</v>
      </c>
      <c r="X11" s="30">
        <f t="shared" si="3"/>
        <v>0</v>
      </c>
      <c r="Y11" s="30">
        <v>4536</v>
      </c>
    </row>
    <row r="12" ht="72" spans="1:25">
      <c r="A12" s="15">
        <v>6</v>
      </c>
      <c r="B12" s="16" t="s">
        <v>8</v>
      </c>
      <c r="C12" s="17" t="s">
        <v>35</v>
      </c>
      <c r="D12" s="18" t="s">
        <v>118</v>
      </c>
      <c r="E12" s="20"/>
      <c r="F12" s="23" t="s">
        <v>38</v>
      </c>
      <c r="G12" s="15" t="s">
        <v>39</v>
      </c>
      <c r="H12" s="24" t="s">
        <v>40</v>
      </c>
      <c r="I12" s="23" t="s">
        <v>53</v>
      </c>
      <c r="J12" s="20" t="s">
        <v>119</v>
      </c>
      <c r="K12" s="23" t="s">
        <v>55</v>
      </c>
      <c r="L12" s="15" t="s">
        <v>44</v>
      </c>
      <c r="M12" s="29">
        <v>100</v>
      </c>
      <c r="N12" s="30">
        <v>900</v>
      </c>
      <c r="O12" s="30">
        <f t="shared" si="4"/>
        <v>90000</v>
      </c>
      <c r="P12" s="31">
        <v>0.08</v>
      </c>
      <c r="Q12" s="30">
        <f t="shared" si="5"/>
        <v>7200</v>
      </c>
      <c r="R12" s="34">
        <v>46089</v>
      </c>
      <c r="S12" s="35">
        <v>46273</v>
      </c>
      <c r="T12" s="36">
        <v>0.6</v>
      </c>
      <c r="U12" s="38">
        <v>0.4</v>
      </c>
      <c r="V12" s="30">
        <f>Q12*U12</f>
        <v>2880</v>
      </c>
      <c r="W12" s="30">
        <f t="shared" si="2"/>
        <v>2880</v>
      </c>
      <c r="X12" s="30">
        <f t="shared" si="3"/>
        <v>0</v>
      </c>
      <c r="Y12" s="30">
        <v>4320</v>
      </c>
    </row>
    <row r="13" ht="72" spans="1:25">
      <c r="A13" s="15">
        <v>7</v>
      </c>
      <c r="B13" s="16" t="s">
        <v>8</v>
      </c>
      <c r="C13" s="17" t="s">
        <v>35</v>
      </c>
      <c r="D13" s="18" t="s">
        <v>120</v>
      </c>
      <c r="E13" s="19" t="s">
        <v>121</v>
      </c>
      <c r="F13" s="23" t="s">
        <v>38</v>
      </c>
      <c r="G13" s="15" t="s">
        <v>39</v>
      </c>
      <c r="H13" s="24" t="s">
        <v>40</v>
      </c>
      <c r="I13" s="23" t="s">
        <v>53</v>
      </c>
      <c r="J13" s="20" t="s">
        <v>122</v>
      </c>
      <c r="K13" s="23" t="s">
        <v>55</v>
      </c>
      <c r="L13" s="15" t="s">
        <v>44</v>
      </c>
      <c r="M13" s="29">
        <v>1233</v>
      </c>
      <c r="N13" s="30">
        <v>900</v>
      </c>
      <c r="O13" s="30">
        <f t="shared" si="4"/>
        <v>1109700</v>
      </c>
      <c r="P13" s="31">
        <v>0.08</v>
      </c>
      <c r="Q13" s="30">
        <f t="shared" si="5"/>
        <v>88776</v>
      </c>
      <c r="R13" s="34">
        <v>46027</v>
      </c>
      <c r="S13" s="35">
        <v>46391</v>
      </c>
      <c r="T13" s="36">
        <v>0.6</v>
      </c>
      <c r="U13" s="38">
        <v>0.4</v>
      </c>
      <c r="V13" s="30">
        <f>Q13*U13</f>
        <v>35510.4</v>
      </c>
      <c r="W13" s="30">
        <f t="shared" si="2"/>
        <v>35510.4</v>
      </c>
      <c r="X13" s="30">
        <f t="shared" si="3"/>
        <v>0</v>
      </c>
      <c r="Y13" s="30">
        <v>53265.6</v>
      </c>
    </row>
    <row r="14" ht="72" spans="1:25">
      <c r="A14" s="15">
        <v>8</v>
      </c>
      <c r="B14" s="16" t="s">
        <v>8</v>
      </c>
      <c r="C14" s="17" t="s">
        <v>35</v>
      </c>
      <c r="D14" s="18" t="s">
        <v>123</v>
      </c>
      <c r="E14" s="19" t="s">
        <v>124</v>
      </c>
      <c r="F14" s="23" t="s">
        <v>38</v>
      </c>
      <c r="G14" s="15" t="s">
        <v>39</v>
      </c>
      <c r="H14" s="24" t="s">
        <v>40</v>
      </c>
      <c r="I14" s="23" t="s">
        <v>53</v>
      </c>
      <c r="J14" s="20" t="s">
        <v>125</v>
      </c>
      <c r="K14" s="23" t="s">
        <v>55</v>
      </c>
      <c r="L14" s="15" t="s">
        <v>44</v>
      </c>
      <c r="M14" s="29">
        <v>2266</v>
      </c>
      <c r="N14" s="30">
        <v>900</v>
      </c>
      <c r="O14" s="30">
        <f t="shared" si="4"/>
        <v>2039400</v>
      </c>
      <c r="P14" s="31">
        <v>0.08</v>
      </c>
      <c r="Q14" s="30">
        <f t="shared" si="5"/>
        <v>163152</v>
      </c>
      <c r="R14" s="34">
        <v>46027</v>
      </c>
      <c r="S14" s="35">
        <v>46391</v>
      </c>
      <c r="T14" s="36">
        <v>0.6</v>
      </c>
      <c r="U14" s="38">
        <v>0.4</v>
      </c>
      <c r="V14" s="30">
        <f>Q14*U14</f>
        <v>65260.8</v>
      </c>
      <c r="W14" s="30">
        <f t="shared" si="2"/>
        <v>65260.8</v>
      </c>
      <c r="X14" s="30">
        <f t="shared" si="3"/>
        <v>0</v>
      </c>
      <c r="Y14" s="30">
        <v>97891.2</v>
      </c>
    </row>
    <row r="15" ht="36" spans="1:25">
      <c r="A15" s="15">
        <v>9</v>
      </c>
      <c r="B15" s="19" t="s">
        <v>8</v>
      </c>
      <c r="C15" s="20" t="s">
        <v>35</v>
      </c>
      <c r="D15" s="21" t="s">
        <v>126</v>
      </c>
      <c r="E15" s="20" t="s">
        <v>127</v>
      </c>
      <c r="F15" s="23" t="s">
        <v>38</v>
      </c>
      <c r="G15" s="15" t="s">
        <v>39</v>
      </c>
      <c r="H15" s="24" t="s">
        <v>40</v>
      </c>
      <c r="I15" s="23" t="s">
        <v>53</v>
      </c>
      <c r="J15" s="20" t="s">
        <v>128</v>
      </c>
      <c r="K15" s="23" t="s">
        <v>55</v>
      </c>
      <c r="L15" s="15" t="s">
        <v>44</v>
      </c>
      <c r="M15" s="29">
        <v>1201.2</v>
      </c>
      <c r="N15" s="30">
        <v>900</v>
      </c>
      <c r="O15" s="30">
        <f t="shared" si="4"/>
        <v>1081080</v>
      </c>
      <c r="P15" s="31">
        <v>0.08</v>
      </c>
      <c r="Q15" s="30">
        <f t="shared" si="5"/>
        <v>86486.4</v>
      </c>
      <c r="R15" s="34">
        <v>46028</v>
      </c>
      <c r="S15" s="35">
        <v>46392</v>
      </c>
      <c r="T15" s="36">
        <v>0.6</v>
      </c>
      <c r="U15" s="38">
        <v>0.4</v>
      </c>
      <c r="V15" s="33">
        <f>(Q15+Q16)*U15</f>
        <v>44739.84</v>
      </c>
      <c r="W15" s="33">
        <f t="shared" si="2"/>
        <v>44739.84</v>
      </c>
      <c r="X15" s="33">
        <f t="shared" si="3"/>
        <v>0</v>
      </c>
      <c r="Y15" s="33">
        <v>67109.76</v>
      </c>
    </row>
    <row r="16" ht="36" spans="1:25">
      <c r="A16" s="15"/>
      <c r="B16" s="19"/>
      <c r="C16" s="20"/>
      <c r="D16" s="21"/>
      <c r="E16" s="20"/>
      <c r="F16" s="23"/>
      <c r="G16" s="15"/>
      <c r="H16" s="24"/>
      <c r="I16" s="23"/>
      <c r="J16" s="20"/>
      <c r="K16" s="23" t="s">
        <v>57</v>
      </c>
      <c r="L16" s="15" t="s">
        <v>44</v>
      </c>
      <c r="M16" s="29">
        <v>158.52</v>
      </c>
      <c r="N16" s="30">
        <v>2000</v>
      </c>
      <c r="O16" s="30">
        <f t="shared" si="4"/>
        <v>317040</v>
      </c>
      <c r="P16" s="31">
        <v>0.08</v>
      </c>
      <c r="Q16" s="30">
        <f t="shared" si="5"/>
        <v>25363.2</v>
      </c>
      <c r="R16" s="34"/>
      <c r="S16" s="35"/>
      <c r="T16" s="36"/>
      <c r="U16" s="38"/>
      <c r="V16" s="33"/>
      <c r="W16" s="33"/>
      <c r="X16" s="33"/>
      <c r="Y16" s="33"/>
    </row>
    <row r="17" ht="36" spans="1:25">
      <c r="A17" s="15">
        <v>10</v>
      </c>
      <c r="B17" s="19" t="s">
        <v>8</v>
      </c>
      <c r="C17" s="20" t="s">
        <v>35</v>
      </c>
      <c r="D17" s="21" t="s">
        <v>129</v>
      </c>
      <c r="E17" s="20"/>
      <c r="F17" s="23" t="s">
        <v>38</v>
      </c>
      <c r="G17" s="15" t="s">
        <v>39</v>
      </c>
      <c r="H17" s="24" t="s">
        <v>40</v>
      </c>
      <c r="I17" s="23" t="s">
        <v>53</v>
      </c>
      <c r="J17" s="20" t="s">
        <v>130</v>
      </c>
      <c r="K17" s="23" t="s">
        <v>55</v>
      </c>
      <c r="L17" s="15" t="s">
        <v>44</v>
      </c>
      <c r="M17" s="29">
        <v>2541.33</v>
      </c>
      <c r="N17" s="30">
        <v>900</v>
      </c>
      <c r="O17" s="30">
        <f t="shared" ref="O17:O24" si="6">M17*N17</f>
        <v>2287197</v>
      </c>
      <c r="P17" s="31">
        <v>0.08</v>
      </c>
      <c r="Q17" s="30">
        <f t="shared" ref="Q17:Q24" si="7">O17*P17</f>
        <v>182975.76</v>
      </c>
      <c r="R17" s="34">
        <v>46028</v>
      </c>
      <c r="S17" s="35">
        <v>46392</v>
      </c>
      <c r="T17" s="36">
        <v>0.6</v>
      </c>
      <c r="U17" s="38">
        <v>0.4</v>
      </c>
      <c r="V17" s="33">
        <f>(Q17+Q18)*U17</f>
        <v>84280.224</v>
      </c>
      <c r="W17" s="33">
        <f>V17</f>
        <v>84280.224</v>
      </c>
      <c r="X17" s="33">
        <f>V17-W17</f>
        <v>0</v>
      </c>
      <c r="Y17" s="33">
        <v>126420.336</v>
      </c>
    </row>
    <row r="18" ht="36" spans="1:25">
      <c r="A18" s="15"/>
      <c r="B18" s="19"/>
      <c r="C18" s="20"/>
      <c r="D18" s="21"/>
      <c r="E18" s="20"/>
      <c r="F18" s="23"/>
      <c r="G18" s="15"/>
      <c r="H18" s="24"/>
      <c r="I18" s="23"/>
      <c r="J18" s="20"/>
      <c r="K18" s="23" t="s">
        <v>57</v>
      </c>
      <c r="L18" s="15" t="s">
        <v>44</v>
      </c>
      <c r="M18" s="29">
        <v>173.28</v>
      </c>
      <c r="N18" s="30">
        <v>2000</v>
      </c>
      <c r="O18" s="30">
        <f t="shared" si="6"/>
        <v>346560</v>
      </c>
      <c r="P18" s="31">
        <v>0.08</v>
      </c>
      <c r="Q18" s="30">
        <f t="shared" si="7"/>
        <v>27724.8</v>
      </c>
      <c r="R18" s="34"/>
      <c r="S18" s="35"/>
      <c r="T18" s="36"/>
      <c r="U18" s="38"/>
      <c r="V18" s="33"/>
      <c r="W18" s="33"/>
      <c r="X18" s="33"/>
      <c r="Y18" s="33"/>
    </row>
    <row r="19" ht="90" spans="1:25">
      <c r="A19" s="15">
        <v>11</v>
      </c>
      <c r="B19" s="16" t="s">
        <v>8</v>
      </c>
      <c r="C19" s="17" t="s">
        <v>35</v>
      </c>
      <c r="D19" s="18" t="s">
        <v>129</v>
      </c>
      <c r="E19" s="20"/>
      <c r="F19" s="23" t="s">
        <v>38</v>
      </c>
      <c r="G19" s="15" t="s">
        <v>39</v>
      </c>
      <c r="H19" s="25" t="s">
        <v>40</v>
      </c>
      <c r="I19" s="23" t="s">
        <v>131</v>
      </c>
      <c r="J19" s="20" t="s">
        <v>132</v>
      </c>
      <c r="K19" s="23" t="s">
        <v>131</v>
      </c>
      <c r="L19" s="15" t="s">
        <v>44</v>
      </c>
      <c r="M19" s="29">
        <v>55.37</v>
      </c>
      <c r="N19" s="30">
        <v>15000</v>
      </c>
      <c r="O19" s="30">
        <f t="shared" si="6"/>
        <v>830550</v>
      </c>
      <c r="P19" s="31">
        <v>0.03</v>
      </c>
      <c r="Q19" s="30">
        <f t="shared" si="7"/>
        <v>24916.5</v>
      </c>
      <c r="R19" s="34">
        <v>46028</v>
      </c>
      <c r="S19" s="35">
        <v>46392</v>
      </c>
      <c r="T19" s="36">
        <v>0.6</v>
      </c>
      <c r="U19" s="38">
        <v>0.4</v>
      </c>
      <c r="V19" s="30">
        <f>Q19*U19</f>
        <v>9966.6</v>
      </c>
      <c r="W19" s="30">
        <f>V19</f>
        <v>9966.6</v>
      </c>
      <c r="X19" s="30">
        <f>V19-W19</f>
        <v>0</v>
      </c>
      <c r="Y19" s="30">
        <v>14949.9</v>
      </c>
    </row>
    <row r="20" ht="90" spans="1:25">
      <c r="A20" s="15">
        <v>12</v>
      </c>
      <c r="B20" s="16" t="s">
        <v>8</v>
      </c>
      <c r="C20" s="17" t="s">
        <v>35</v>
      </c>
      <c r="D20" s="18" t="s">
        <v>129</v>
      </c>
      <c r="E20" s="20"/>
      <c r="F20" s="23" t="s">
        <v>38</v>
      </c>
      <c r="G20" s="15" t="s">
        <v>39</v>
      </c>
      <c r="H20" s="24" t="s">
        <v>40</v>
      </c>
      <c r="I20" s="23" t="s">
        <v>45</v>
      </c>
      <c r="J20" s="20" t="s">
        <v>133</v>
      </c>
      <c r="K20" s="19" t="s">
        <v>45</v>
      </c>
      <c r="L20" s="15" t="s">
        <v>44</v>
      </c>
      <c r="M20" s="29">
        <v>54.57</v>
      </c>
      <c r="N20" s="30">
        <v>3000</v>
      </c>
      <c r="O20" s="30">
        <f t="shared" si="6"/>
        <v>163710</v>
      </c>
      <c r="P20" s="31">
        <v>0.08</v>
      </c>
      <c r="Q20" s="30">
        <f t="shared" si="7"/>
        <v>13096.8</v>
      </c>
      <c r="R20" s="34">
        <v>46028</v>
      </c>
      <c r="S20" s="35">
        <v>46392</v>
      </c>
      <c r="T20" s="36">
        <v>0.6</v>
      </c>
      <c r="U20" s="38">
        <v>0.4</v>
      </c>
      <c r="V20" s="30">
        <f>Q20*U20</f>
        <v>5238.72</v>
      </c>
      <c r="W20" s="30">
        <f>V20</f>
        <v>5238.72</v>
      </c>
      <c r="X20" s="30">
        <f>V20-W20</f>
        <v>0</v>
      </c>
      <c r="Y20" s="30">
        <v>7858.08</v>
      </c>
    </row>
    <row r="21" ht="18" spans="1:25">
      <c r="A21" s="15">
        <v>13</v>
      </c>
      <c r="B21" s="19" t="s">
        <v>8</v>
      </c>
      <c r="C21" s="20" t="s">
        <v>35</v>
      </c>
      <c r="D21" s="21" t="s">
        <v>134</v>
      </c>
      <c r="E21" s="20" t="s">
        <v>135</v>
      </c>
      <c r="F21" s="23" t="s">
        <v>38</v>
      </c>
      <c r="G21" s="15" t="s">
        <v>39</v>
      </c>
      <c r="H21" s="25" t="s">
        <v>63</v>
      </c>
      <c r="I21" s="23" t="s">
        <v>136</v>
      </c>
      <c r="J21" s="20" t="s">
        <v>137</v>
      </c>
      <c r="K21" s="23" t="s">
        <v>138</v>
      </c>
      <c r="L21" s="15" t="s">
        <v>66</v>
      </c>
      <c r="M21" s="29">
        <v>677</v>
      </c>
      <c r="N21" s="30">
        <v>20000</v>
      </c>
      <c r="O21" s="30">
        <f t="shared" si="6"/>
        <v>13540000</v>
      </c>
      <c r="P21" s="31">
        <v>0.06</v>
      </c>
      <c r="Q21" s="30">
        <f t="shared" si="7"/>
        <v>812400</v>
      </c>
      <c r="R21" s="34">
        <v>46029</v>
      </c>
      <c r="S21" s="35">
        <v>46393</v>
      </c>
      <c r="T21" s="36">
        <v>0.75</v>
      </c>
      <c r="U21" s="38">
        <v>0.25</v>
      </c>
      <c r="V21" s="33">
        <f>(Q21+Q22+Q23)*U21</f>
        <v>280725</v>
      </c>
      <c r="W21" s="33">
        <f>V21</f>
        <v>280725</v>
      </c>
      <c r="X21" s="33">
        <f>V21-W21</f>
        <v>0</v>
      </c>
      <c r="Y21" s="33">
        <v>842175</v>
      </c>
    </row>
    <row r="22" ht="18" spans="1:25">
      <c r="A22" s="15"/>
      <c r="B22" s="19"/>
      <c r="C22" s="20"/>
      <c r="D22" s="21"/>
      <c r="E22" s="20"/>
      <c r="F22" s="23"/>
      <c r="G22" s="15"/>
      <c r="H22" s="25"/>
      <c r="I22" s="23"/>
      <c r="J22" s="20"/>
      <c r="K22" s="23" t="s">
        <v>139</v>
      </c>
      <c r="L22" s="15" t="s">
        <v>66</v>
      </c>
      <c r="M22" s="29">
        <v>341</v>
      </c>
      <c r="N22" s="30">
        <v>15000</v>
      </c>
      <c r="O22" s="30">
        <f t="shared" si="6"/>
        <v>5115000</v>
      </c>
      <c r="P22" s="31">
        <v>0.06</v>
      </c>
      <c r="Q22" s="30">
        <f t="shared" si="7"/>
        <v>306900</v>
      </c>
      <c r="R22" s="34"/>
      <c r="S22" s="35"/>
      <c r="T22" s="36"/>
      <c r="U22" s="38"/>
      <c r="V22" s="33"/>
      <c r="W22" s="33"/>
      <c r="X22" s="33"/>
      <c r="Y22" s="33"/>
    </row>
    <row r="23" ht="18" spans="1:25">
      <c r="A23" s="15"/>
      <c r="B23" s="19"/>
      <c r="C23" s="20"/>
      <c r="D23" s="21"/>
      <c r="E23" s="20"/>
      <c r="F23" s="23"/>
      <c r="G23" s="15"/>
      <c r="H23" s="25"/>
      <c r="I23" s="23"/>
      <c r="J23" s="20"/>
      <c r="K23" s="23" t="s">
        <v>140</v>
      </c>
      <c r="L23" s="15" t="s">
        <v>66</v>
      </c>
      <c r="M23" s="29">
        <v>6</v>
      </c>
      <c r="N23" s="30">
        <v>10000</v>
      </c>
      <c r="O23" s="30">
        <f t="shared" si="6"/>
        <v>60000</v>
      </c>
      <c r="P23" s="31">
        <v>0.06</v>
      </c>
      <c r="Q23" s="30">
        <f t="shared" si="7"/>
        <v>3600</v>
      </c>
      <c r="R23" s="34"/>
      <c r="S23" s="35"/>
      <c r="T23" s="36"/>
      <c r="U23" s="38"/>
      <c r="V23" s="33"/>
      <c r="W23" s="33"/>
      <c r="X23" s="33"/>
      <c r="Y23" s="33"/>
    </row>
    <row r="24" ht="72" spans="1:25">
      <c r="A24" s="15">
        <v>14</v>
      </c>
      <c r="B24" s="16" t="s">
        <v>8</v>
      </c>
      <c r="C24" s="17" t="s">
        <v>35</v>
      </c>
      <c r="D24" s="21" t="s">
        <v>141</v>
      </c>
      <c r="E24" s="20" t="s">
        <v>142</v>
      </c>
      <c r="F24" s="23" t="s">
        <v>38</v>
      </c>
      <c r="G24" s="15" t="s">
        <v>39</v>
      </c>
      <c r="H24" s="24" t="s">
        <v>40</v>
      </c>
      <c r="I24" s="23" t="s">
        <v>143</v>
      </c>
      <c r="J24" s="20" t="s">
        <v>144</v>
      </c>
      <c r="K24" s="23" t="s">
        <v>143</v>
      </c>
      <c r="L24" s="15" t="s">
        <v>44</v>
      </c>
      <c r="M24" s="29">
        <v>160</v>
      </c>
      <c r="N24" s="30">
        <v>1800</v>
      </c>
      <c r="O24" s="30">
        <f t="shared" si="6"/>
        <v>288000</v>
      </c>
      <c r="P24" s="31">
        <v>0.08</v>
      </c>
      <c r="Q24" s="30">
        <f t="shared" si="7"/>
        <v>23040</v>
      </c>
      <c r="R24" s="34">
        <v>46039</v>
      </c>
      <c r="S24" s="35">
        <v>46172</v>
      </c>
      <c r="T24" s="37">
        <v>0.8</v>
      </c>
      <c r="U24" s="38">
        <v>0.2</v>
      </c>
      <c r="V24" s="30">
        <f>Q24*U24</f>
        <v>4608</v>
      </c>
      <c r="W24" s="30">
        <f>V24</f>
        <v>4608</v>
      </c>
      <c r="X24" s="30">
        <f>V24-W24</f>
        <v>0</v>
      </c>
      <c r="Y24" s="30">
        <v>18432</v>
      </c>
    </row>
    <row r="25" ht="36" spans="1:25">
      <c r="A25" s="19">
        <v>15</v>
      </c>
      <c r="B25" s="19" t="s">
        <v>8</v>
      </c>
      <c r="C25" s="20" t="s">
        <v>35</v>
      </c>
      <c r="D25" s="21" t="s">
        <v>145</v>
      </c>
      <c r="E25" s="20" t="s">
        <v>146</v>
      </c>
      <c r="F25" s="23" t="s">
        <v>38</v>
      </c>
      <c r="G25" s="15" t="s">
        <v>39</v>
      </c>
      <c r="H25" s="24" t="s">
        <v>40</v>
      </c>
      <c r="I25" s="23" t="s">
        <v>53</v>
      </c>
      <c r="J25" s="20" t="s">
        <v>147</v>
      </c>
      <c r="K25" s="23" t="s">
        <v>55</v>
      </c>
      <c r="L25" s="15" t="s">
        <v>44</v>
      </c>
      <c r="M25" s="29">
        <v>77</v>
      </c>
      <c r="N25" s="30">
        <v>900</v>
      </c>
      <c r="O25" s="30">
        <f t="shared" ref="O25:O38" si="8">M25*N25</f>
        <v>69300</v>
      </c>
      <c r="P25" s="31">
        <v>0.08</v>
      </c>
      <c r="Q25" s="30">
        <f t="shared" ref="Q25:Q38" si="9">O25*P25</f>
        <v>5544</v>
      </c>
      <c r="R25" s="34">
        <v>46039</v>
      </c>
      <c r="S25" s="35">
        <v>46142</v>
      </c>
      <c r="T25" s="36">
        <v>0.6</v>
      </c>
      <c r="U25" s="38">
        <v>0.4</v>
      </c>
      <c r="V25" s="33">
        <f>(Q25+Q26)*U25</f>
        <v>3625.6</v>
      </c>
      <c r="W25" s="33">
        <f t="shared" ref="W25:W31" si="10">V25</f>
        <v>3625.6</v>
      </c>
      <c r="X25" s="33">
        <f>V25-W25</f>
        <v>0</v>
      </c>
      <c r="Y25" s="33">
        <v>5438.4</v>
      </c>
    </row>
    <row r="26" ht="36" spans="1:25">
      <c r="A26" s="19"/>
      <c r="B26" s="19"/>
      <c r="C26" s="20"/>
      <c r="D26" s="21"/>
      <c r="E26" s="20"/>
      <c r="F26" s="23"/>
      <c r="G26" s="15"/>
      <c r="H26" s="24"/>
      <c r="I26" s="23"/>
      <c r="J26" s="20"/>
      <c r="K26" s="23" t="s">
        <v>57</v>
      </c>
      <c r="L26" s="15" t="s">
        <v>44</v>
      </c>
      <c r="M26" s="29">
        <v>22</v>
      </c>
      <c r="N26" s="30">
        <v>2000</v>
      </c>
      <c r="O26" s="30">
        <f t="shared" si="8"/>
        <v>44000</v>
      </c>
      <c r="P26" s="31">
        <v>0.08</v>
      </c>
      <c r="Q26" s="30">
        <f t="shared" si="9"/>
        <v>3520</v>
      </c>
      <c r="R26" s="34"/>
      <c r="S26" s="35"/>
      <c r="T26" s="36"/>
      <c r="U26" s="38"/>
      <c r="V26" s="33"/>
      <c r="W26" s="33"/>
      <c r="X26" s="33"/>
      <c r="Y26" s="33"/>
    </row>
    <row r="27" ht="72" spans="1:25">
      <c r="A27" s="15">
        <v>16</v>
      </c>
      <c r="B27" s="16" t="s">
        <v>8</v>
      </c>
      <c r="C27" s="17" t="s">
        <v>35</v>
      </c>
      <c r="D27" s="21" t="s">
        <v>148</v>
      </c>
      <c r="E27" s="20" t="s">
        <v>149</v>
      </c>
      <c r="F27" s="23" t="s">
        <v>38</v>
      </c>
      <c r="G27" s="15" t="s">
        <v>39</v>
      </c>
      <c r="H27" s="24" t="s">
        <v>40</v>
      </c>
      <c r="I27" s="23" t="s">
        <v>53</v>
      </c>
      <c r="J27" s="20" t="s">
        <v>150</v>
      </c>
      <c r="K27" s="23" t="s">
        <v>55</v>
      </c>
      <c r="L27" s="15" t="s">
        <v>44</v>
      </c>
      <c r="M27" s="29">
        <v>430</v>
      </c>
      <c r="N27" s="30">
        <v>900</v>
      </c>
      <c r="O27" s="30">
        <f t="shared" si="8"/>
        <v>387000</v>
      </c>
      <c r="P27" s="31">
        <v>0.08</v>
      </c>
      <c r="Q27" s="30">
        <f t="shared" si="9"/>
        <v>30960</v>
      </c>
      <c r="R27" s="34">
        <v>46042</v>
      </c>
      <c r="S27" s="35">
        <v>46142</v>
      </c>
      <c r="T27" s="36">
        <v>0.6</v>
      </c>
      <c r="U27" s="38">
        <v>0.4</v>
      </c>
      <c r="V27" s="30">
        <f t="shared" ref="V27:V31" si="11">Q27*U27</f>
        <v>12384</v>
      </c>
      <c r="W27" s="30">
        <f t="shared" si="10"/>
        <v>12384</v>
      </c>
      <c r="X27" s="30">
        <f>V27-W27</f>
        <v>0</v>
      </c>
      <c r="Y27" s="30">
        <v>18576</v>
      </c>
    </row>
    <row r="28" ht="72" spans="1:25">
      <c r="A28" s="15">
        <v>17</v>
      </c>
      <c r="B28" s="16" t="s">
        <v>8</v>
      </c>
      <c r="C28" s="17" t="s">
        <v>35</v>
      </c>
      <c r="D28" s="21" t="s">
        <v>151</v>
      </c>
      <c r="E28" s="20" t="s">
        <v>152</v>
      </c>
      <c r="F28" s="23" t="s">
        <v>38</v>
      </c>
      <c r="G28" s="15" t="s">
        <v>39</v>
      </c>
      <c r="H28" s="24" t="s">
        <v>40</v>
      </c>
      <c r="I28" s="23" t="s">
        <v>53</v>
      </c>
      <c r="J28" s="20" t="s">
        <v>153</v>
      </c>
      <c r="K28" s="23" t="s">
        <v>55</v>
      </c>
      <c r="L28" s="15" t="s">
        <v>44</v>
      </c>
      <c r="M28" s="29">
        <v>1702</v>
      </c>
      <c r="N28" s="30">
        <v>900</v>
      </c>
      <c r="O28" s="30">
        <f t="shared" si="8"/>
        <v>1531800</v>
      </c>
      <c r="P28" s="31">
        <v>0.08</v>
      </c>
      <c r="Q28" s="30">
        <f t="shared" si="9"/>
        <v>122544</v>
      </c>
      <c r="R28" s="34">
        <v>46045</v>
      </c>
      <c r="S28" s="35">
        <v>46142</v>
      </c>
      <c r="T28" s="36">
        <v>0.6</v>
      </c>
      <c r="U28" s="38">
        <v>0.4</v>
      </c>
      <c r="V28" s="30">
        <f t="shared" si="11"/>
        <v>49017.6</v>
      </c>
      <c r="W28" s="30">
        <f t="shared" si="10"/>
        <v>49017.6</v>
      </c>
      <c r="X28" s="30">
        <f t="shared" ref="X28:X35" si="12">V28-W28</f>
        <v>0</v>
      </c>
      <c r="Y28" s="30">
        <v>73526.4</v>
      </c>
    </row>
    <row r="29" ht="36" spans="1:25">
      <c r="A29" s="15">
        <v>18</v>
      </c>
      <c r="B29" s="19" t="s">
        <v>8</v>
      </c>
      <c r="C29" s="20" t="s">
        <v>35</v>
      </c>
      <c r="D29" s="21" t="s">
        <v>148</v>
      </c>
      <c r="E29" s="20" t="s">
        <v>154</v>
      </c>
      <c r="F29" s="23" t="s">
        <v>38</v>
      </c>
      <c r="G29" s="15" t="s">
        <v>39</v>
      </c>
      <c r="H29" s="24" t="s">
        <v>40</v>
      </c>
      <c r="I29" s="23" t="s">
        <v>53</v>
      </c>
      <c r="J29" s="20" t="s">
        <v>155</v>
      </c>
      <c r="K29" s="23" t="s">
        <v>55</v>
      </c>
      <c r="L29" s="15" t="s">
        <v>44</v>
      </c>
      <c r="M29" s="29">
        <v>60</v>
      </c>
      <c r="N29" s="30">
        <v>900</v>
      </c>
      <c r="O29" s="30">
        <f t="shared" si="8"/>
        <v>54000</v>
      </c>
      <c r="P29" s="31">
        <v>0.08</v>
      </c>
      <c r="Q29" s="30">
        <f t="shared" si="9"/>
        <v>4320</v>
      </c>
      <c r="R29" s="34">
        <v>46046</v>
      </c>
      <c r="S29" s="35">
        <v>46142</v>
      </c>
      <c r="T29" s="36">
        <v>0.6</v>
      </c>
      <c r="U29" s="38">
        <v>0.4</v>
      </c>
      <c r="V29" s="33">
        <f>(Q29+Q30+Q31)*U29</f>
        <v>2072</v>
      </c>
      <c r="W29" s="33">
        <f t="shared" si="10"/>
        <v>2072</v>
      </c>
      <c r="X29" s="33">
        <f t="shared" si="12"/>
        <v>0</v>
      </c>
      <c r="Y29" s="33">
        <v>3108</v>
      </c>
    </row>
    <row r="30" ht="36" spans="1:25">
      <c r="A30" s="15"/>
      <c r="B30" s="19"/>
      <c r="C30" s="20"/>
      <c r="D30" s="21"/>
      <c r="E30" s="20"/>
      <c r="F30" s="23"/>
      <c r="G30" s="15"/>
      <c r="H30" s="24"/>
      <c r="I30" s="23"/>
      <c r="J30" s="20"/>
      <c r="K30" s="23" t="s">
        <v>113</v>
      </c>
      <c r="L30" s="15" t="s">
        <v>44</v>
      </c>
      <c r="M30" s="29">
        <v>4.5</v>
      </c>
      <c r="N30" s="30">
        <v>1500</v>
      </c>
      <c r="O30" s="30">
        <f t="shared" si="8"/>
        <v>6750</v>
      </c>
      <c r="P30" s="31">
        <v>0.08</v>
      </c>
      <c r="Q30" s="30">
        <f t="shared" si="9"/>
        <v>540</v>
      </c>
      <c r="R30" s="34"/>
      <c r="S30" s="35"/>
      <c r="T30" s="36"/>
      <c r="U30" s="38"/>
      <c r="V30" s="33"/>
      <c r="W30" s="33"/>
      <c r="X30" s="33"/>
      <c r="Y30" s="33"/>
    </row>
    <row r="31" ht="36" spans="1:25">
      <c r="A31" s="15"/>
      <c r="B31" s="19"/>
      <c r="C31" s="20"/>
      <c r="D31" s="21"/>
      <c r="E31" s="20"/>
      <c r="F31" s="23"/>
      <c r="G31" s="15"/>
      <c r="H31" s="24"/>
      <c r="I31" s="23"/>
      <c r="J31" s="20"/>
      <c r="K31" s="23" t="s">
        <v>57</v>
      </c>
      <c r="L31" s="15" t="s">
        <v>44</v>
      </c>
      <c r="M31" s="29">
        <v>2</v>
      </c>
      <c r="N31" s="30">
        <v>2000</v>
      </c>
      <c r="O31" s="30">
        <f t="shared" si="8"/>
        <v>4000</v>
      </c>
      <c r="P31" s="31">
        <v>0.08</v>
      </c>
      <c r="Q31" s="30">
        <f t="shared" si="9"/>
        <v>320</v>
      </c>
      <c r="R31" s="34"/>
      <c r="S31" s="35"/>
      <c r="T31" s="36"/>
      <c r="U31" s="38"/>
      <c r="V31" s="33"/>
      <c r="W31" s="33"/>
      <c r="X31" s="33"/>
      <c r="Y31" s="33"/>
    </row>
    <row r="32" ht="72" spans="1:25">
      <c r="A32" s="15">
        <v>19</v>
      </c>
      <c r="B32" s="16" t="s">
        <v>8</v>
      </c>
      <c r="C32" s="17" t="s">
        <v>35</v>
      </c>
      <c r="D32" s="21" t="s">
        <v>148</v>
      </c>
      <c r="E32" s="20"/>
      <c r="F32" s="23" t="s">
        <v>38</v>
      </c>
      <c r="G32" s="15" t="s">
        <v>39</v>
      </c>
      <c r="H32" s="24" t="s">
        <v>40</v>
      </c>
      <c r="I32" s="23" t="s">
        <v>45</v>
      </c>
      <c r="J32" s="20" t="s">
        <v>156</v>
      </c>
      <c r="K32" s="23" t="s">
        <v>157</v>
      </c>
      <c r="L32" s="15" t="s">
        <v>44</v>
      </c>
      <c r="M32" s="29">
        <v>7.5</v>
      </c>
      <c r="N32" s="30">
        <v>3000</v>
      </c>
      <c r="O32" s="30">
        <f t="shared" si="8"/>
        <v>22500</v>
      </c>
      <c r="P32" s="31">
        <v>0.08</v>
      </c>
      <c r="Q32" s="30">
        <f t="shared" si="9"/>
        <v>1800</v>
      </c>
      <c r="R32" s="34">
        <v>46046</v>
      </c>
      <c r="S32" s="35">
        <v>46142</v>
      </c>
      <c r="T32" s="36">
        <v>0.6</v>
      </c>
      <c r="U32" s="38">
        <v>0.4</v>
      </c>
      <c r="V32" s="30">
        <f>Q32*U32</f>
        <v>720</v>
      </c>
      <c r="W32" s="30">
        <f>V32</f>
        <v>720</v>
      </c>
      <c r="X32" s="30">
        <f t="shared" si="12"/>
        <v>0</v>
      </c>
      <c r="Y32" s="30">
        <v>1080</v>
      </c>
    </row>
    <row r="33" ht="72" spans="1:25">
      <c r="A33" s="15">
        <v>20</v>
      </c>
      <c r="B33" s="16" t="s">
        <v>8</v>
      </c>
      <c r="C33" s="17" t="s">
        <v>35</v>
      </c>
      <c r="D33" s="21" t="s">
        <v>148</v>
      </c>
      <c r="E33" s="20"/>
      <c r="F33" s="23" t="s">
        <v>38</v>
      </c>
      <c r="G33" s="15" t="s">
        <v>39</v>
      </c>
      <c r="H33" s="24" t="s">
        <v>40</v>
      </c>
      <c r="I33" s="23" t="s">
        <v>107</v>
      </c>
      <c r="J33" s="20" t="s">
        <v>158</v>
      </c>
      <c r="K33" s="23" t="s">
        <v>107</v>
      </c>
      <c r="L33" s="15" t="s">
        <v>44</v>
      </c>
      <c r="M33" s="29">
        <v>23</v>
      </c>
      <c r="N33" s="30">
        <v>1100</v>
      </c>
      <c r="O33" s="30">
        <f t="shared" si="8"/>
        <v>25300</v>
      </c>
      <c r="P33" s="31">
        <v>0.04</v>
      </c>
      <c r="Q33" s="30">
        <f t="shared" si="9"/>
        <v>1012</v>
      </c>
      <c r="R33" s="34">
        <v>46046</v>
      </c>
      <c r="S33" s="35">
        <v>46142</v>
      </c>
      <c r="T33" s="36">
        <v>0.8</v>
      </c>
      <c r="U33" s="38">
        <v>0.2</v>
      </c>
      <c r="V33" s="30">
        <f>Q33*U33</f>
        <v>202.4</v>
      </c>
      <c r="W33" s="30">
        <f>V33</f>
        <v>202.4</v>
      </c>
      <c r="X33" s="30">
        <f t="shared" si="12"/>
        <v>0</v>
      </c>
      <c r="Y33" s="30">
        <v>809.6</v>
      </c>
    </row>
    <row r="34" ht="72" spans="1:25">
      <c r="A34" s="15">
        <v>21</v>
      </c>
      <c r="B34" s="16" t="s">
        <v>8</v>
      </c>
      <c r="C34" s="17" t="s">
        <v>35</v>
      </c>
      <c r="D34" s="22" t="s">
        <v>159</v>
      </c>
      <c r="E34" s="20"/>
      <c r="F34" s="23" t="s">
        <v>38</v>
      </c>
      <c r="G34" s="15" t="s">
        <v>39</v>
      </c>
      <c r="H34" s="25" t="s">
        <v>40</v>
      </c>
      <c r="I34" s="23" t="s">
        <v>131</v>
      </c>
      <c r="J34" s="20" t="s">
        <v>160</v>
      </c>
      <c r="K34" s="23" t="s">
        <v>131</v>
      </c>
      <c r="L34" s="15" t="s">
        <v>44</v>
      </c>
      <c r="M34" s="29">
        <v>6.4</v>
      </c>
      <c r="N34" s="30">
        <v>15000</v>
      </c>
      <c r="O34" s="30">
        <f t="shared" si="8"/>
        <v>96000</v>
      </c>
      <c r="P34" s="31">
        <v>0.03</v>
      </c>
      <c r="Q34" s="30">
        <f t="shared" si="9"/>
        <v>2880</v>
      </c>
      <c r="R34" s="34">
        <v>46046</v>
      </c>
      <c r="S34" s="35">
        <v>46410</v>
      </c>
      <c r="T34" s="36">
        <v>0.6</v>
      </c>
      <c r="U34" s="38">
        <v>0.4</v>
      </c>
      <c r="V34" s="30">
        <f>Q34*U34</f>
        <v>1152</v>
      </c>
      <c r="W34" s="30">
        <f>V34</f>
        <v>1152</v>
      </c>
      <c r="X34" s="30">
        <f t="shared" si="12"/>
        <v>0</v>
      </c>
      <c r="Y34" s="30">
        <v>1728</v>
      </c>
    </row>
    <row r="35" customFormat="1" ht="36" spans="1:25">
      <c r="A35" s="15">
        <v>22</v>
      </c>
      <c r="B35" s="19" t="s">
        <v>8</v>
      </c>
      <c r="C35" s="20" t="s">
        <v>35</v>
      </c>
      <c r="D35" s="22" t="s">
        <v>159</v>
      </c>
      <c r="E35" s="20"/>
      <c r="F35" s="23" t="s">
        <v>38</v>
      </c>
      <c r="G35" s="15" t="s">
        <v>39</v>
      </c>
      <c r="H35" s="24" t="s">
        <v>40</v>
      </c>
      <c r="I35" s="23" t="s">
        <v>53</v>
      </c>
      <c r="J35" s="20" t="s">
        <v>161</v>
      </c>
      <c r="K35" s="23" t="s">
        <v>55</v>
      </c>
      <c r="L35" s="15" t="s">
        <v>44</v>
      </c>
      <c r="M35" s="29">
        <v>30</v>
      </c>
      <c r="N35" s="30">
        <v>900</v>
      </c>
      <c r="O35" s="30">
        <f t="shared" si="8"/>
        <v>27000</v>
      </c>
      <c r="P35" s="31">
        <v>0.08</v>
      </c>
      <c r="Q35" s="30">
        <f t="shared" si="9"/>
        <v>2160</v>
      </c>
      <c r="R35" s="34">
        <v>46046</v>
      </c>
      <c r="S35" s="35">
        <v>46142</v>
      </c>
      <c r="T35" s="36">
        <v>0.6</v>
      </c>
      <c r="U35" s="38">
        <v>0.4</v>
      </c>
      <c r="V35" s="33">
        <f>(Q35+Q36+Q37)*U35</f>
        <v>1186.56</v>
      </c>
      <c r="W35" s="33">
        <f>V35</f>
        <v>1186.56</v>
      </c>
      <c r="X35" s="33">
        <f t="shared" si="12"/>
        <v>0</v>
      </c>
      <c r="Y35" s="33">
        <v>1779.84</v>
      </c>
    </row>
    <row r="36" customFormat="1" ht="36" spans="1:25">
      <c r="A36" s="15"/>
      <c r="B36" s="19"/>
      <c r="C36" s="20"/>
      <c r="D36" s="22"/>
      <c r="E36" s="20"/>
      <c r="F36" s="23"/>
      <c r="G36" s="15"/>
      <c r="H36" s="24"/>
      <c r="I36" s="23"/>
      <c r="J36" s="20"/>
      <c r="K36" s="23" t="s">
        <v>113</v>
      </c>
      <c r="L36" s="15" t="s">
        <v>44</v>
      </c>
      <c r="M36" s="29">
        <v>4</v>
      </c>
      <c r="N36" s="30">
        <v>1500</v>
      </c>
      <c r="O36" s="30">
        <f t="shared" si="8"/>
        <v>6000</v>
      </c>
      <c r="P36" s="31">
        <v>0.08</v>
      </c>
      <c r="Q36" s="30">
        <f t="shared" si="9"/>
        <v>480</v>
      </c>
      <c r="R36" s="34"/>
      <c r="S36" s="35"/>
      <c r="T36" s="36"/>
      <c r="U36" s="38"/>
      <c r="V36" s="33"/>
      <c r="W36" s="33"/>
      <c r="X36" s="33"/>
      <c r="Y36" s="33"/>
    </row>
    <row r="37" customFormat="1" ht="36" spans="1:25">
      <c r="A37" s="15"/>
      <c r="B37" s="19"/>
      <c r="C37" s="20"/>
      <c r="D37" s="22"/>
      <c r="E37" s="20"/>
      <c r="F37" s="23"/>
      <c r="G37" s="15"/>
      <c r="H37" s="24"/>
      <c r="I37" s="23" t="s">
        <v>162</v>
      </c>
      <c r="J37" s="20"/>
      <c r="K37" s="23" t="s">
        <v>163</v>
      </c>
      <c r="L37" s="15" t="s">
        <v>44</v>
      </c>
      <c r="M37" s="29">
        <v>3.4</v>
      </c>
      <c r="N37" s="30">
        <v>2000</v>
      </c>
      <c r="O37" s="30">
        <f t="shared" si="8"/>
        <v>6800</v>
      </c>
      <c r="P37" s="31">
        <v>0.048</v>
      </c>
      <c r="Q37" s="30">
        <f t="shared" si="9"/>
        <v>326.4</v>
      </c>
      <c r="R37" s="34"/>
      <c r="S37" s="35"/>
      <c r="T37" s="36"/>
      <c r="U37" s="38"/>
      <c r="V37" s="33"/>
      <c r="W37" s="33"/>
      <c r="X37" s="33"/>
      <c r="Y37" s="33"/>
    </row>
    <row r="38" customFormat="1" ht="72" spans="1:25">
      <c r="A38" s="15">
        <v>23</v>
      </c>
      <c r="B38" s="16" t="s">
        <v>8</v>
      </c>
      <c r="C38" s="17" t="s">
        <v>35</v>
      </c>
      <c r="D38" s="22" t="s">
        <v>159</v>
      </c>
      <c r="E38" s="20"/>
      <c r="F38" s="23" t="s">
        <v>38</v>
      </c>
      <c r="G38" s="15" t="s">
        <v>39</v>
      </c>
      <c r="H38" s="24" t="s">
        <v>40</v>
      </c>
      <c r="I38" s="23" t="s">
        <v>45</v>
      </c>
      <c r="J38" s="20" t="s">
        <v>164</v>
      </c>
      <c r="K38" s="23" t="s">
        <v>165</v>
      </c>
      <c r="L38" s="15" t="s">
        <v>44</v>
      </c>
      <c r="M38" s="29">
        <v>4</v>
      </c>
      <c r="N38" s="30">
        <v>3000</v>
      </c>
      <c r="O38" s="30">
        <f t="shared" si="8"/>
        <v>12000</v>
      </c>
      <c r="P38" s="31">
        <v>0.08</v>
      </c>
      <c r="Q38" s="30">
        <f t="shared" si="9"/>
        <v>960</v>
      </c>
      <c r="R38" s="34">
        <v>46046</v>
      </c>
      <c r="S38" s="35">
        <v>46142</v>
      </c>
      <c r="T38" s="36">
        <v>0.6</v>
      </c>
      <c r="U38" s="38">
        <v>0.4</v>
      </c>
      <c r="V38" s="30">
        <f>Q38*U38</f>
        <v>384</v>
      </c>
      <c r="W38" s="30">
        <f>V38</f>
        <v>384</v>
      </c>
      <c r="X38" s="30">
        <f>V38-W38</f>
        <v>0</v>
      </c>
      <c r="Y38" s="30">
        <v>576</v>
      </c>
    </row>
    <row r="39" customFormat="1" ht="72" spans="1:25">
      <c r="A39" s="15">
        <v>24</v>
      </c>
      <c r="B39" s="16" t="s">
        <v>8</v>
      </c>
      <c r="C39" s="17" t="s">
        <v>35</v>
      </c>
      <c r="D39" s="21" t="s">
        <v>166</v>
      </c>
      <c r="E39" s="20" t="s">
        <v>167</v>
      </c>
      <c r="F39" s="23" t="s">
        <v>38</v>
      </c>
      <c r="G39" s="15" t="s">
        <v>39</v>
      </c>
      <c r="H39" s="24" t="s">
        <v>63</v>
      </c>
      <c r="I39" s="23" t="s">
        <v>64</v>
      </c>
      <c r="J39" s="20" t="s">
        <v>168</v>
      </c>
      <c r="K39" s="23" t="s">
        <v>64</v>
      </c>
      <c r="L39" s="15" t="s">
        <v>66</v>
      </c>
      <c r="M39" s="29">
        <v>50000</v>
      </c>
      <c r="N39" s="30">
        <v>1500</v>
      </c>
      <c r="O39" s="30">
        <f t="shared" ref="O39:O44" si="13">M39*N39</f>
        <v>75000000</v>
      </c>
      <c r="P39" s="31">
        <v>0.038</v>
      </c>
      <c r="Q39" s="30">
        <f t="shared" ref="Q39:Q44" si="14">O39*P39</f>
        <v>2850000</v>
      </c>
      <c r="R39" s="34">
        <v>46047</v>
      </c>
      <c r="S39" s="35">
        <v>46411</v>
      </c>
      <c r="T39" s="36">
        <v>0.75</v>
      </c>
      <c r="U39" s="38">
        <v>0.25</v>
      </c>
      <c r="V39" s="30">
        <f>Q39*U39</f>
        <v>712500</v>
      </c>
      <c r="W39" s="30">
        <f>V39</f>
        <v>712500</v>
      </c>
      <c r="X39" s="30">
        <f>V39-W39</f>
        <v>0</v>
      </c>
      <c r="Y39" s="30">
        <v>2137500</v>
      </c>
    </row>
    <row r="40" customFormat="1" ht="72" spans="1:25">
      <c r="A40" s="15">
        <v>25</v>
      </c>
      <c r="B40" s="16" t="s">
        <v>8</v>
      </c>
      <c r="C40" s="17" t="s">
        <v>35</v>
      </c>
      <c r="D40" s="21" t="s">
        <v>169</v>
      </c>
      <c r="E40" s="20" t="s">
        <v>170</v>
      </c>
      <c r="F40" s="23" t="s">
        <v>38</v>
      </c>
      <c r="G40" s="15" t="s">
        <v>39</v>
      </c>
      <c r="H40" s="24" t="s">
        <v>40</v>
      </c>
      <c r="I40" s="23" t="s">
        <v>53</v>
      </c>
      <c r="J40" s="20" t="s">
        <v>171</v>
      </c>
      <c r="K40" s="23" t="s">
        <v>55</v>
      </c>
      <c r="L40" s="15" t="s">
        <v>44</v>
      </c>
      <c r="M40" s="29">
        <v>1467</v>
      </c>
      <c r="N40" s="30">
        <v>900</v>
      </c>
      <c r="O40" s="30">
        <f t="shared" si="13"/>
        <v>1320300</v>
      </c>
      <c r="P40" s="31">
        <v>0.08</v>
      </c>
      <c r="Q40" s="30">
        <f t="shared" si="14"/>
        <v>105624</v>
      </c>
      <c r="R40" s="34">
        <v>46051</v>
      </c>
      <c r="S40" s="35">
        <v>46415</v>
      </c>
      <c r="T40" s="36">
        <v>0.6</v>
      </c>
      <c r="U40" s="38">
        <v>0.4</v>
      </c>
      <c r="V40" s="30">
        <f>Q40*U40</f>
        <v>42249.6</v>
      </c>
      <c r="W40" s="30">
        <f>V40</f>
        <v>42249.6</v>
      </c>
      <c r="X40" s="30">
        <f>V40-W40</f>
        <v>0</v>
      </c>
      <c r="Y40" s="30">
        <v>63374.4</v>
      </c>
    </row>
    <row r="41" customFormat="1" ht="36" spans="1:25">
      <c r="A41" s="15">
        <v>26</v>
      </c>
      <c r="B41" s="19" t="s">
        <v>8</v>
      </c>
      <c r="C41" s="20" t="s">
        <v>35</v>
      </c>
      <c r="D41" s="21" t="s">
        <v>172</v>
      </c>
      <c r="E41" s="20" t="s">
        <v>85</v>
      </c>
      <c r="F41" s="23" t="s">
        <v>38</v>
      </c>
      <c r="G41" s="15" t="s">
        <v>39</v>
      </c>
      <c r="H41" s="24" t="s">
        <v>40</v>
      </c>
      <c r="I41" s="23" t="s">
        <v>53</v>
      </c>
      <c r="J41" s="20" t="s">
        <v>173</v>
      </c>
      <c r="K41" s="23" t="s">
        <v>55</v>
      </c>
      <c r="L41" s="15" t="s">
        <v>44</v>
      </c>
      <c r="M41" s="29">
        <v>5900</v>
      </c>
      <c r="N41" s="30">
        <v>900</v>
      </c>
      <c r="O41" s="30">
        <f t="shared" si="13"/>
        <v>5310000</v>
      </c>
      <c r="P41" s="31">
        <v>0.08</v>
      </c>
      <c r="Q41" s="30">
        <f t="shared" si="14"/>
        <v>424800</v>
      </c>
      <c r="R41" s="34">
        <v>46051</v>
      </c>
      <c r="S41" s="35">
        <v>46415</v>
      </c>
      <c r="T41" s="36">
        <v>0.6</v>
      </c>
      <c r="U41" s="38">
        <v>0.4</v>
      </c>
      <c r="V41" s="33">
        <f>(Q41+Q42+Q43)*U41</f>
        <v>175520</v>
      </c>
      <c r="W41" s="33">
        <f>V41</f>
        <v>175520</v>
      </c>
      <c r="X41" s="33">
        <f>V41-W41</f>
        <v>0</v>
      </c>
      <c r="Y41" s="33">
        <v>263280</v>
      </c>
    </row>
    <row r="42" customFormat="1" ht="36" spans="1:25">
      <c r="A42" s="15"/>
      <c r="B42" s="19"/>
      <c r="C42" s="20"/>
      <c r="D42" s="21"/>
      <c r="E42" s="20"/>
      <c r="F42" s="23"/>
      <c r="G42" s="15"/>
      <c r="H42" s="24"/>
      <c r="I42" s="23"/>
      <c r="J42" s="20"/>
      <c r="K42" s="23" t="s">
        <v>113</v>
      </c>
      <c r="L42" s="15" t="s">
        <v>44</v>
      </c>
      <c r="M42" s="29">
        <v>50</v>
      </c>
      <c r="N42" s="30">
        <v>1500</v>
      </c>
      <c r="O42" s="30">
        <f t="shared" si="13"/>
        <v>75000</v>
      </c>
      <c r="P42" s="31">
        <v>0.08</v>
      </c>
      <c r="Q42" s="30">
        <f t="shared" si="14"/>
        <v>6000</v>
      </c>
      <c r="R42" s="34"/>
      <c r="S42" s="35"/>
      <c r="T42" s="36"/>
      <c r="U42" s="38"/>
      <c r="V42" s="33"/>
      <c r="W42" s="33"/>
      <c r="X42" s="33"/>
      <c r="Y42" s="33"/>
    </row>
    <row r="43" customFormat="1" ht="36" spans="1:25">
      <c r="A43" s="15"/>
      <c r="B43" s="19"/>
      <c r="C43" s="20"/>
      <c r="D43" s="21"/>
      <c r="E43" s="20"/>
      <c r="F43" s="23"/>
      <c r="G43" s="15"/>
      <c r="H43" s="24"/>
      <c r="I43" s="23"/>
      <c r="J43" s="20"/>
      <c r="K43" s="23" t="s">
        <v>57</v>
      </c>
      <c r="L43" s="15" t="s">
        <v>44</v>
      </c>
      <c r="M43" s="29">
        <v>50</v>
      </c>
      <c r="N43" s="30">
        <v>2000</v>
      </c>
      <c r="O43" s="30">
        <f t="shared" si="13"/>
        <v>100000</v>
      </c>
      <c r="P43" s="31">
        <v>0.08</v>
      </c>
      <c r="Q43" s="30">
        <f t="shared" si="14"/>
        <v>8000</v>
      </c>
      <c r="R43" s="34"/>
      <c r="S43" s="35"/>
      <c r="T43" s="36"/>
      <c r="U43" s="38"/>
      <c r="V43" s="33"/>
      <c r="W43" s="33"/>
      <c r="X43" s="33"/>
      <c r="Y43" s="33"/>
    </row>
    <row r="44" customFormat="1" ht="72" spans="1:25">
      <c r="A44" s="15">
        <v>27</v>
      </c>
      <c r="B44" s="16" t="s">
        <v>8</v>
      </c>
      <c r="C44" s="17" t="s">
        <v>35</v>
      </c>
      <c r="D44" s="21" t="s">
        <v>174</v>
      </c>
      <c r="E44" s="20" t="s">
        <v>175</v>
      </c>
      <c r="F44" s="23" t="s">
        <v>38</v>
      </c>
      <c r="G44" s="15" t="s">
        <v>39</v>
      </c>
      <c r="H44" s="24" t="s">
        <v>40</v>
      </c>
      <c r="I44" s="23" t="s">
        <v>53</v>
      </c>
      <c r="J44" s="20" t="s">
        <v>176</v>
      </c>
      <c r="K44" s="23" t="s">
        <v>55</v>
      </c>
      <c r="L44" s="15" t="s">
        <v>44</v>
      </c>
      <c r="M44" s="29">
        <v>320</v>
      </c>
      <c r="N44" s="30">
        <v>900</v>
      </c>
      <c r="O44" s="30">
        <f t="shared" si="13"/>
        <v>288000</v>
      </c>
      <c r="P44" s="31">
        <v>0.08</v>
      </c>
      <c r="Q44" s="30">
        <f t="shared" si="14"/>
        <v>23040</v>
      </c>
      <c r="R44" s="34">
        <v>46056</v>
      </c>
      <c r="S44" s="35">
        <v>46096</v>
      </c>
      <c r="T44" s="36">
        <v>0.6</v>
      </c>
      <c r="U44" s="38">
        <v>0.4</v>
      </c>
      <c r="V44" s="30">
        <f>Q44*U44</f>
        <v>9216</v>
      </c>
      <c r="W44" s="30">
        <f>V44</f>
        <v>9216</v>
      </c>
      <c r="X44" s="30">
        <f>V44-W44</f>
        <v>0</v>
      </c>
      <c r="Y44" s="30">
        <v>13824</v>
      </c>
    </row>
    <row r="45" customFormat="1" ht="72" spans="1:25">
      <c r="A45" s="15">
        <v>28</v>
      </c>
      <c r="B45" s="16" t="s">
        <v>8</v>
      </c>
      <c r="C45" s="17" t="s">
        <v>35</v>
      </c>
      <c r="D45" s="21" t="s">
        <v>177</v>
      </c>
      <c r="E45" s="20" t="s">
        <v>178</v>
      </c>
      <c r="F45" s="23" t="s">
        <v>38</v>
      </c>
      <c r="G45" s="15" t="s">
        <v>39</v>
      </c>
      <c r="H45" s="24" t="s">
        <v>40</v>
      </c>
      <c r="I45" s="23" t="s">
        <v>45</v>
      </c>
      <c r="J45" s="20" t="s">
        <v>179</v>
      </c>
      <c r="K45" s="23" t="s">
        <v>180</v>
      </c>
      <c r="L45" s="15" t="s">
        <v>44</v>
      </c>
      <c r="M45" s="29">
        <v>180</v>
      </c>
      <c r="N45" s="30">
        <v>3000</v>
      </c>
      <c r="O45" s="30">
        <f t="shared" ref="O45:O50" si="15">M45*N45</f>
        <v>540000</v>
      </c>
      <c r="P45" s="31">
        <v>0.08</v>
      </c>
      <c r="Q45" s="30">
        <f t="shared" ref="Q45:Q50" si="16">O45*P45</f>
        <v>43200</v>
      </c>
      <c r="R45" s="34">
        <v>46061</v>
      </c>
      <c r="S45" s="35">
        <v>46417</v>
      </c>
      <c r="T45" s="36">
        <v>0.6</v>
      </c>
      <c r="U45" s="38">
        <v>0.4</v>
      </c>
      <c r="V45" s="30">
        <f t="shared" ref="V45:V50" si="17">Q45*U45</f>
        <v>17280</v>
      </c>
      <c r="W45" s="30">
        <f t="shared" ref="W45:W50" si="18">V45</f>
        <v>17280</v>
      </c>
      <c r="X45" s="30">
        <f t="shared" ref="X45:X50" si="19">V45-W45</f>
        <v>0</v>
      </c>
      <c r="Y45" s="30">
        <v>25920</v>
      </c>
    </row>
    <row r="46" customFormat="1" ht="72" spans="1:25">
      <c r="A46" s="15">
        <v>29</v>
      </c>
      <c r="B46" s="16" t="s">
        <v>8</v>
      </c>
      <c r="C46" s="17" t="s">
        <v>35</v>
      </c>
      <c r="D46" s="21" t="s">
        <v>177</v>
      </c>
      <c r="E46" s="20"/>
      <c r="F46" s="23" t="s">
        <v>38</v>
      </c>
      <c r="G46" s="15" t="s">
        <v>39</v>
      </c>
      <c r="H46" s="25" t="s">
        <v>40</v>
      </c>
      <c r="I46" s="23" t="s">
        <v>181</v>
      </c>
      <c r="J46" s="20" t="s">
        <v>182</v>
      </c>
      <c r="K46" s="23" t="s">
        <v>181</v>
      </c>
      <c r="L46" s="15" t="s">
        <v>44</v>
      </c>
      <c r="M46" s="29">
        <v>90</v>
      </c>
      <c r="N46" s="30">
        <v>4000</v>
      </c>
      <c r="O46" s="30">
        <f t="shared" si="15"/>
        <v>360000</v>
      </c>
      <c r="P46" s="31">
        <v>0.045</v>
      </c>
      <c r="Q46" s="30">
        <f t="shared" si="16"/>
        <v>16200</v>
      </c>
      <c r="R46" s="34">
        <v>46061</v>
      </c>
      <c r="S46" s="35">
        <v>46417</v>
      </c>
      <c r="T46" s="36">
        <v>0.6</v>
      </c>
      <c r="U46" s="38">
        <v>0.4</v>
      </c>
      <c r="V46" s="30">
        <f t="shared" si="17"/>
        <v>6480</v>
      </c>
      <c r="W46" s="30">
        <f t="shared" si="18"/>
        <v>6480</v>
      </c>
      <c r="X46" s="30">
        <f t="shared" si="19"/>
        <v>0</v>
      </c>
      <c r="Y46" s="30">
        <v>9720</v>
      </c>
    </row>
    <row r="47" customFormat="1" ht="72" spans="1:25">
      <c r="A47" s="15">
        <v>30</v>
      </c>
      <c r="B47" s="16" t="s">
        <v>8</v>
      </c>
      <c r="C47" s="17" t="s">
        <v>35</v>
      </c>
      <c r="D47" s="21" t="s">
        <v>183</v>
      </c>
      <c r="E47" s="20" t="s">
        <v>184</v>
      </c>
      <c r="F47" s="23" t="s">
        <v>38</v>
      </c>
      <c r="G47" s="15" t="s">
        <v>39</v>
      </c>
      <c r="H47" s="24" t="s">
        <v>40</v>
      </c>
      <c r="I47" s="23" t="s">
        <v>107</v>
      </c>
      <c r="J47" s="20" t="s">
        <v>185</v>
      </c>
      <c r="K47" s="23" t="s">
        <v>107</v>
      </c>
      <c r="L47" s="15" t="s">
        <v>44</v>
      </c>
      <c r="M47" s="29">
        <v>160</v>
      </c>
      <c r="N47" s="30">
        <v>1100</v>
      </c>
      <c r="O47" s="30">
        <f t="shared" si="15"/>
        <v>176000</v>
      </c>
      <c r="P47" s="31">
        <v>0.04</v>
      </c>
      <c r="Q47" s="30">
        <f t="shared" si="16"/>
        <v>7040</v>
      </c>
      <c r="R47" s="34">
        <v>46064</v>
      </c>
      <c r="S47" s="35">
        <v>46428</v>
      </c>
      <c r="T47" s="36">
        <v>0.8</v>
      </c>
      <c r="U47" s="38">
        <v>0.2</v>
      </c>
      <c r="V47" s="30">
        <f t="shared" si="17"/>
        <v>1408</v>
      </c>
      <c r="W47" s="30">
        <f t="shared" si="18"/>
        <v>1408</v>
      </c>
      <c r="X47" s="30">
        <f t="shared" si="19"/>
        <v>0</v>
      </c>
      <c r="Y47" s="30">
        <v>5632</v>
      </c>
    </row>
    <row r="48" customFormat="1" ht="72" spans="1:25">
      <c r="A48" s="15">
        <v>31</v>
      </c>
      <c r="B48" s="16" t="s">
        <v>8</v>
      </c>
      <c r="C48" s="17" t="s">
        <v>35</v>
      </c>
      <c r="D48" s="21" t="s">
        <v>183</v>
      </c>
      <c r="E48" s="20"/>
      <c r="F48" s="23" t="s">
        <v>38</v>
      </c>
      <c r="G48" s="15" t="s">
        <v>39</v>
      </c>
      <c r="H48" s="24" t="s">
        <v>40</v>
      </c>
      <c r="I48" s="23" t="s">
        <v>45</v>
      </c>
      <c r="J48" s="20" t="s">
        <v>186</v>
      </c>
      <c r="K48" s="20" t="s">
        <v>187</v>
      </c>
      <c r="L48" s="15" t="s">
        <v>44</v>
      </c>
      <c r="M48" s="29">
        <v>60</v>
      </c>
      <c r="N48" s="30">
        <v>3000</v>
      </c>
      <c r="O48" s="30">
        <f t="shared" si="15"/>
        <v>180000</v>
      </c>
      <c r="P48" s="31">
        <v>0.08</v>
      </c>
      <c r="Q48" s="30">
        <f t="shared" si="16"/>
        <v>14400</v>
      </c>
      <c r="R48" s="34">
        <v>46064</v>
      </c>
      <c r="S48" s="35">
        <v>46428</v>
      </c>
      <c r="T48" s="36">
        <v>0.6</v>
      </c>
      <c r="U48" s="38">
        <v>0.4</v>
      </c>
      <c r="V48" s="30">
        <f t="shared" si="17"/>
        <v>5760</v>
      </c>
      <c r="W48" s="30">
        <f t="shared" si="18"/>
        <v>5760</v>
      </c>
      <c r="X48" s="30">
        <f t="shared" si="19"/>
        <v>0</v>
      </c>
      <c r="Y48" s="30">
        <v>8640</v>
      </c>
    </row>
    <row r="49" customFormat="1" ht="36" spans="1:25">
      <c r="A49" s="15">
        <v>32</v>
      </c>
      <c r="B49" s="19" t="s">
        <v>8</v>
      </c>
      <c r="C49" s="20" t="s">
        <v>35</v>
      </c>
      <c r="D49" s="21" t="s">
        <v>183</v>
      </c>
      <c r="E49" s="20"/>
      <c r="F49" s="23" t="s">
        <v>38</v>
      </c>
      <c r="G49" s="15" t="s">
        <v>39</v>
      </c>
      <c r="H49" s="24" t="s">
        <v>40</v>
      </c>
      <c r="I49" s="23" t="s">
        <v>53</v>
      </c>
      <c r="J49" s="20" t="s">
        <v>188</v>
      </c>
      <c r="K49" s="23" t="s">
        <v>57</v>
      </c>
      <c r="L49" s="15" t="s">
        <v>44</v>
      </c>
      <c r="M49" s="29">
        <v>100</v>
      </c>
      <c r="N49" s="30">
        <v>2000</v>
      </c>
      <c r="O49" s="30">
        <f t="shared" si="15"/>
        <v>200000</v>
      </c>
      <c r="P49" s="31">
        <v>0.08</v>
      </c>
      <c r="Q49" s="30">
        <f t="shared" si="16"/>
        <v>16000</v>
      </c>
      <c r="R49" s="34">
        <v>46064</v>
      </c>
      <c r="S49" s="35">
        <v>46428</v>
      </c>
      <c r="T49" s="36">
        <v>0.6</v>
      </c>
      <c r="U49" s="38">
        <v>0.4</v>
      </c>
      <c r="V49" s="33">
        <f>(Q49+Q50)*U49</f>
        <v>12160</v>
      </c>
      <c r="W49" s="33">
        <f t="shared" si="18"/>
        <v>12160</v>
      </c>
      <c r="X49" s="33">
        <f t="shared" si="19"/>
        <v>0</v>
      </c>
      <c r="Y49" s="33">
        <v>18240</v>
      </c>
    </row>
    <row r="50" customFormat="1" ht="36" spans="1:25">
      <c r="A50" s="15"/>
      <c r="B50" s="19"/>
      <c r="C50" s="20"/>
      <c r="D50" s="21"/>
      <c r="E50" s="20"/>
      <c r="F50" s="23"/>
      <c r="G50" s="15"/>
      <c r="H50" s="24"/>
      <c r="I50" s="23"/>
      <c r="J50" s="20"/>
      <c r="K50" s="23" t="s">
        <v>55</v>
      </c>
      <c r="L50" s="15" t="s">
        <v>44</v>
      </c>
      <c r="M50" s="29">
        <v>200</v>
      </c>
      <c r="N50" s="30">
        <v>900</v>
      </c>
      <c r="O50" s="30">
        <f t="shared" si="15"/>
        <v>180000</v>
      </c>
      <c r="P50" s="31">
        <v>0.08</v>
      </c>
      <c r="Q50" s="30">
        <f t="shared" si="16"/>
        <v>14400</v>
      </c>
      <c r="R50" s="34"/>
      <c r="S50" s="35"/>
      <c r="T50" s="36"/>
      <c r="U50" s="38"/>
      <c r="V50" s="33"/>
      <c r="W50" s="33"/>
      <c r="X50" s="33"/>
      <c r="Y50" s="33"/>
    </row>
    <row r="51" customFormat="1" ht="36" spans="1:25">
      <c r="A51" s="15">
        <v>33</v>
      </c>
      <c r="B51" s="19" t="s">
        <v>8</v>
      </c>
      <c r="C51" s="20" t="s">
        <v>35</v>
      </c>
      <c r="D51" s="21" t="s">
        <v>189</v>
      </c>
      <c r="E51" s="20" t="s">
        <v>190</v>
      </c>
      <c r="F51" s="23" t="s">
        <v>38</v>
      </c>
      <c r="G51" s="15" t="s">
        <v>39</v>
      </c>
      <c r="H51" s="24" t="s">
        <v>40</v>
      </c>
      <c r="I51" s="23" t="s">
        <v>53</v>
      </c>
      <c r="J51" s="20" t="s">
        <v>191</v>
      </c>
      <c r="K51" s="23" t="s">
        <v>55</v>
      </c>
      <c r="L51" s="15" t="s">
        <v>44</v>
      </c>
      <c r="M51" s="29">
        <v>1498.4</v>
      </c>
      <c r="N51" s="30">
        <v>900</v>
      </c>
      <c r="O51" s="30">
        <f t="shared" ref="O51:O62" si="20">M51*N51</f>
        <v>1348560</v>
      </c>
      <c r="P51" s="31">
        <v>0.08</v>
      </c>
      <c r="Q51" s="30">
        <f t="shared" ref="Q51:Q62" si="21">O51*P51</f>
        <v>107884.8</v>
      </c>
      <c r="R51" s="34">
        <v>46081</v>
      </c>
      <c r="S51" s="35">
        <v>46445</v>
      </c>
      <c r="T51" s="36">
        <v>0.6</v>
      </c>
      <c r="U51" s="38">
        <v>0.4</v>
      </c>
      <c r="V51" s="33">
        <f>(Q51+Q52)*U51</f>
        <v>51345.92</v>
      </c>
      <c r="W51" s="33">
        <f>V51</f>
        <v>51345.92</v>
      </c>
      <c r="X51" s="33">
        <f>V51-W51</f>
        <v>0</v>
      </c>
      <c r="Y51" s="33">
        <v>77018.88</v>
      </c>
    </row>
    <row r="52" customFormat="1" ht="36" spans="1:25">
      <c r="A52" s="15"/>
      <c r="B52" s="19"/>
      <c r="C52" s="20"/>
      <c r="D52" s="21"/>
      <c r="E52" s="20"/>
      <c r="F52" s="23"/>
      <c r="G52" s="15"/>
      <c r="H52" s="24"/>
      <c r="I52" s="23"/>
      <c r="J52" s="20"/>
      <c r="K52" s="23" t="s">
        <v>57</v>
      </c>
      <c r="L52" s="15" t="s">
        <v>44</v>
      </c>
      <c r="M52" s="29">
        <v>128</v>
      </c>
      <c r="N52" s="30">
        <v>2000</v>
      </c>
      <c r="O52" s="30">
        <f t="shared" si="20"/>
        <v>256000</v>
      </c>
      <c r="P52" s="31">
        <v>0.08</v>
      </c>
      <c r="Q52" s="30">
        <f t="shared" si="21"/>
        <v>20480</v>
      </c>
      <c r="R52" s="34"/>
      <c r="S52" s="35"/>
      <c r="T52" s="36"/>
      <c r="U52" s="38"/>
      <c r="V52" s="33"/>
      <c r="W52" s="33"/>
      <c r="X52" s="33"/>
      <c r="Y52" s="33"/>
    </row>
    <row r="53" customFormat="1" ht="72" spans="1:25">
      <c r="A53" s="15">
        <v>34</v>
      </c>
      <c r="B53" s="16" t="s">
        <v>8</v>
      </c>
      <c r="C53" s="17" t="s">
        <v>35</v>
      </c>
      <c r="D53" s="21" t="s">
        <v>192</v>
      </c>
      <c r="E53" s="20"/>
      <c r="F53" s="23" t="s">
        <v>38</v>
      </c>
      <c r="G53" s="15" t="s">
        <v>39</v>
      </c>
      <c r="H53" s="25" t="s">
        <v>40</v>
      </c>
      <c r="I53" s="23" t="s">
        <v>131</v>
      </c>
      <c r="J53" s="20" t="s">
        <v>193</v>
      </c>
      <c r="K53" s="23" t="s">
        <v>131</v>
      </c>
      <c r="L53" s="15" t="s">
        <v>44</v>
      </c>
      <c r="M53" s="29">
        <v>77</v>
      </c>
      <c r="N53" s="30">
        <v>15000</v>
      </c>
      <c r="O53" s="30">
        <f t="shared" si="20"/>
        <v>1155000</v>
      </c>
      <c r="P53" s="31">
        <v>0.03</v>
      </c>
      <c r="Q53" s="30">
        <f t="shared" si="21"/>
        <v>34650</v>
      </c>
      <c r="R53" s="34">
        <v>46112</v>
      </c>
      <c r="S53" s="35">
        <v>46476</v>
      </c>
      <c r="T53" s="36">
        <v>0.6</v>
      </c>
      <c r="U53" s="38">
        <v>0.4</v>
      </c>
      <c r="V53" s="30">
        <f>Q53*U53</f>
        <v>13860</v>
      </c>
      <c r="W53" s="30">
        <f>V53</f>
        <v>13860</v>
      </c>
      <c r="X53" s="30">
        <f>V53-W53</f>
        <v>0</v>
      </c>
      <c r="Y53" s="30">
        <v>20790</v>
      </c>
    </row>
    <row r="54" customFormat="1" ht="18" spans="1:25">
      <c r="A54" s="15">
        <v>35</v>
      </c>
      <c r="B54" s="19" t="s">
        <v>8</v>
      </c>
      <c r="C54" s="20" t="s">
        <v>35</v>
      </c>
      <c r="D54" s="21" t="s">
        <v>192</v>
      </c>
      <c r="E54" s="20"/>
      <c r="F54" s="23" t="s">
        <v>38</v>
      </c>
      <c r="G54" s="15" t="s">
        <v>39</v>
      </c>
      <c r="H54" s="24" t="s">
        <v>40</v>
      </c>
      <c r="I54" s="23" t="s">
        <v>45</v>
      </c>
      <c r="J54" s="20" t="s">
        <v>194</v>
      </c>
      <c r="K54" s="23" t="s">
        <v>195</v>
      </c>
      <c r="L54" s="15" t="s">
        <v>44</v>
      </c>
      <c r="M54" s="29">
        <v>298</v>
      </c>
      <c r="N54" s="30">
        <v>3000</v>
      </c>
      <c r="O54" s="30">
        <f t="shared" si="20"/>
        <v>894000</v>
      </c>
      <c r="P54" s="31">
        <v>0.08</v>
      </c>
      <c r="Q54" s="30">
        <f t="shared" si="21"/>
        <v>71520</v>
      </c>
      <c r="R54" s="34">
        <v>46112</v>
      </c>
      <c r="S54" s="35">
        <v>46476</v>
      </c>
      <c r="T54" s="36">
        <v>0.6</v>
      </c>
      <c r="U54" s="38">
        <v>0.4</v>
      </c>
      <c r="V54" s="33">
        <f>(Q55+Q54)*U54</f>
        <v>35520</v>
      </c>
      <c r="W54" s="33">
        <f>V54</f>
        <v>35520</v>
      </c>
      <c r="X54" s="33">
        <f>V54-W54</f>
        <v>0</v>
      </c>
      <c r="Y54" s="33">
        <v>53280</v>
      </c>
    </row>
    <row r="55" customFormat="1" ht="36" spans="1:25">
      <c r="A55" s="15"/>
      <c r="B55" s="16"/>
      <c r="C55" s="17"/>
      <c r="D55" s="21"/>
      <c r="E55" s="20"/>
      <c r="F55" s="23"/>
      <c r="G55" s="15"/>
      <c r="H55" s="24"/>
      <c r="I55" s="23"/>
      <c r="J55" s="20"/>
      <c r="K55" s="23" t="s">
        <v>196</v>
      </c>
      <c r="L55" s="15" t="s">
        <v>44</v>
      </c>
      <c r="M55" s="29">
        <v>72</v>
      </c>
      <c r="N55" s="30">
        <v>3000</v>
      </c>
      <c r="O55" s="30">
        <f t="shared" si="20"/>
        <v>216000</v>
      </c>
      <c r="P55" s="31">
        <v>0.08</v>
      </c>
      <c r="Q55" s="30">
        <f t="shared" si="21"/>
        <v>17280</v>
      </c>
      <c r="R55" s="34"/>
      <c r="S55" s="35"/>
      <c r="T55" s="36"/>
      <c r="U55" s="38"/>
      <c r="V55" s="30"/>
      <c r="W55" s="30"/>
      <c r="X55" s="30"/>
      <c r="Y55" s="30"/>
    </row>
    <row r="56" s="3" customFormat="1" ht="72" spans="1:25">
      <c r="A56" s="15">
        <v>36</v>
      </c>
      <c r="B56" s="16" t="s">
        <v>8</v>
      </c>
      <c r="C56" s="17" t="s">
        <v>35</v>
      </c>
      <c r="D56" s="21" t="s">
        <v>197</v>
      </c>
      <c r="E56" s="20" t="s">
        <v>198</v>
      </c>
      <c r="F56" s="20" t="s">
        <v>38</v>
      </c>
      <c r="G56" s="15" t="s">
        <v>39</v>
      </c>
      <c r="H56" s="24" t="s">
        <v>40</v>
      </c>
      <c r="I56" s="23" t="s">
        <v>45</v>
      </c>
      <c r="J56" s="20" t="s">
        <v>199</v>
      </c>
      <c r="K56" s="20" t="s">
        <v>187</v>
      </c>
      <c r="L56" s="15" t="s">
        <v>44</v>
      </c>
      <c r="M56" s="29">
        <v>60</v>
      </c>
      <c r="N56" s="30">
        <v>3000</v>
      </c>
      <c r="O56" s="30">
        <f t="shared" si="20"/>
        <v>180000</v>
      </c>
      <c r="P56" s="31">
        <v>0.08</v>
      </c>
      <c r="Q56" s="30">
        <f t="shared" si="21"/>
        <v>14400</v>
      </c>
      <c r="R56" s="34">
        <v>46084</v>
      </c>
      <c r="S56" s="35">
        <v>46448</v>
      </c>
      <c r="T56" s="36">
        <v>0.6</v>
      </c>
      <c r="U56" s="38">
        <v>0.4</v>
      </c>
      <c r="V56" s="30">
        <f>Q56*U56</f>
        <v>5760</v>
      </c>
      <c r="W56" s="30">
        <f>V56</f>
        <v>5760</v>
      </c>
      <c r="X56" s="30">
        <f>V56-W56</f>
        <v>0</v>
      </c>
      <c r="Y56" s="30">
        <v>8640</v>
      </c>
    </row>
    <row r="57" s="3" customFormat="1" ht="36" spans="1:25">
      <c r="A57" s="15">
        <v>37</v>
      </c>
      <c r="B57" s="19" t="s">
        <v>8</v>
      </c>
      <c r="C57" s="20" t="s">
        <v>35</v>
      </c>
      <c r="D57" s="21" t="s">
        <v>197</v>
      </c>
      <c r="E57" s="20"/>
      <c r="F57" s="20" t="s">
        <v>38</v>
      </c>
      <c r="G57" s="15" t="s">
        <v>39</v>
      </c>
      <c r="H57" s="24" t="s">
        <v>40</v>
      </c>
      <c r="I57" s="23" t="s">
        <v>53</v>
      </c>
      <c r="J57" s="20" t="s">
        <v>200</v>
      </c>
      <c r="K57" s="23" t="s">
        <v>55</v>
      </c>
      <c r="L57" s="15" t="s">
        <v>44</v>
      </c>
      <c r="M57" s="29">
        <v>690</v>
      </c>
      <c r="N57" s="30">
        <v>900</v>
      </c>
      <c r="O57" s="30">
        <f t="shared" si="20"/>
        <v>621000</v>
      </c>
      <c r="P57" s="31">
        <v>0.08</v>
      </c>
      <c r="Q57" s="30">
        <f t="shared" si="21"/>
        <v>49680</v>
      </c>
      <c r="R57" s="34">
        <v>46112</v>
      </c>
      <c r="S57" s="35">
        <v>46476</v>
      </c>
      <c r="T57" s="36">
        <v>0.6</v>
      </c>
      <c r="U57" s="38">
        <v>0.4</v>
      </c>
      <c r="V57" s="33">
        <f>(Q57+Q58)*U57</f>
        <v>49312</v>
      </c>
      <c r="W57" s="33">
        <f>V57</f>
        <v>49312</v>
      </c>
      <c r="X57" s="33">
        <f>V57-W57</f>
        <v>0</v>
      </c>
      <c r="Y57" s="33">
        <v>73968</v>
      </c>
    </row>
    <row r="58" s="3" customFormat="1" ht="36" spans="1:25">
      <c r="A58" s="15"/>
      <c r="B58" s="19"/>
      <c r="C58" s="20"/>
      <c r="D58" s="21"/>
      <c r="E58" s="20"/>
      <c r="F58" s="20" t="s">
        <v>38</v>
      </c>
      <c r="G58" s="15" t="s">
        <v>39</v>
      </c>
      <c r="H58" s="24"/>
      <c r="I58" s="23"/>
      <c r="J58" s="20"/>
      <c r="K58" s="23" t="s">
        <v>57</v>
      </c>
      <c r="L58" s="15" t="s">
        <v>44</v>
      </c>
      <c r="M58" s="29">
        <v>460</v>
      </c>
      <c r="N58" s="30">
        <v>2000</v>
      </c>
      <c r="O58" s="33">
        <f t="shared" si="20"/>
        <v>920000</v>
      </c>
      <c r="P58" s="31">
        <v>0.08</v>
      </c>
      <c r="Q58" s="30">
        <f t="shared" si="21"/>
        <v>73600</v>
      </c>
      <c r="R58" s="34"/>
      <c r="S58" s="35"/>
      <c r="T58" s="36">
        <v>0.6</v>
      </c>
      <c r="U58" s="38">
        <v>0.4</v>
      </c>
      <c r="V58" s="33"/>
      <c r="W58" s="33"/>
      <c r="X58" s="33"/>
      <c r="Y58" s="33"/>
    </row>
    <row r="59" customFormat="1" ht="72" spans="1:25">
      <c r="A59" s="15">
        <v>38</v>
      </c>
      <c r="B59" s="16" t="s">
        <v>8</v>
      </c>
      <c r="C59" s="17" t="s">
        <v>35</v>
      </c>
      <c r="D59" s="21" t="s">
        <v>201</v>
      </c>
      <c r="E59" s="20" t="s">
        <v>202</v>
      </c>
      <c r="F59" s="23" t="s">
        <v>38</v>
      </c>
      <c r="G59" s="15" t="s">
        <v>39</v>
      </c>
      <c r="H59" s="24" t="s">
        <v>40</v>
      </c>
      <c r="I59" s="23" t="s">
        <v>107</v>
      </c>
      <c r="J59" s="20" t="s">
        <v>203</v>
      </c>
      <c r="K59" s="23" t="s">
        <v>107</v>
      </c>
      <c r="L59" s="15" t="s">
        <v>44</v>
      </c>
      <c r="M59" s="29">
        <v>220</v>
      </c>
      <c r="N59" s="30">
        <v>1100</v>
      </c>
      <c r="O59" s="30">
        <f t="shared" si="20"/>
        <v>242000</v>
      </c>
      <c r="P59" s="31">
        <v>0.04</v>
      </c>
      <c r="Q59" s="30">
        <f t="shared" si="21"/>
        <v>9680</v>
      </c>
      <c r="R59" s="34">
        <v>46093</v>
      </c>
      <c r="S59" s="35">
        <v>46127</v>
      </c>
      <c r="T59" s="36">
        <v>0.8</v>
      </c>
      <c r="U59" s="38">
        <v>0.2</v>
      </c>
      <c r="V59" s="30">
        <f>Q59*U59</f>
        <v>1936</v>
      </c>
      <c r="W59" s="30">
        <f>V59</f>
        <v>1936</v>
      </c>
      <c r="X59" s="30">
        <f>V59-W59</f>
        <v>0</v>
      </c>
      <c r="Y59" s="30">
        <v>7744</v>
      </c>
    </row>
    <row r="60" customFormat="1" ht="72" spans="1:25">
      <c r="A60" s="15">
        <v>39</v>
      </c>
      <c r="B60" s="16" t="s">
        <v>8</v>
      </c>
      <c r="C60" s="17" t="s">
        <v>35</v>
      </c>
      <c r="D60" s="21" t="s">
        <v>204</v>
      </c>
      <c r="E60" s="20" t="s">
        <v>205</v>
      </c>
      <c r="F60" s="23" t="s">
        <v>38</v>
      </c>
      <c r="G60" s="15" t="s">
        <v>39</v>
      </c>
      <c r="H60" s="24" t="s">
        <v>40</v>
      </c>
      <c r="I60" s="23" t="s">
        <v>53</v>
      </c>
      <c r="J60" s="20" t="s">
        <v>206</v>
      </c>
      <c r="K60" s="23" t="s">
        <v>55</v>
      </c>
      <c r="L60" s="15" t="s">
        <v>44</v>
      </c>
      <c r="M60" s="29">
        <v>522</v>
      </c>
      <c r="N60" s="30">
        <v>900</v>
      </c>
      <c r="O60" s="30">
        <f t="shared" si="20"/>
        <v>469800</v>
      </c>
      <c r="P60" s="31">
        <v>0.08</v>
      </c>
      <c r="Q60" s="30">
        <f t="shared" si="21"/>
        <v>37584</v>
      </c>
      <c r="R60" s="34">
        <v>46098</v>
      </c>
      <c r="S60" s="35">
        <v>46462</v>
      </c>
      <c r="T60" s="36">
        <v>0.6</v>
      </c>
      <c r="U60" s="38">
        <v>0.4</v>
      </c>
      <c r="V60" s="30">
        <f>Q60*U60</f>
        <v>15033.6</v>
      </c>
      <c r="W60" s="30">
        <f>V60</f>
        <v>15033.6</v>
      </c>
      <c r="X60" s="30">
        <f>V60-W60</f>
        <v>0</v>
      </c>
      <c r="Y60" s="30">
        <v>22550.4</v>
      </c>
    </row>
    <row r="61" customFormat="1" ht="72" spans="1:25">
      <c r="A61" s="15">
        <v>40</v>
      </c>
      <c r="B61" s="16" t="s">
        <v>8</v>
      </c>
      <c r="C61" s="17" t="s">
        <v>35</v>
      </c>
      <c r="D61" s="21" t="s">
        <v>207</v>
      </c>
      <c r="E61" s="20" t="s">
        <v>208</v>
      </c>
      <c r="F61" s="23" t="s">
        <v>38</v>
      </c>
      <c r="G61" s="15" t="s">
        <v>39</v>
      </c>
      <c r="H61" s="24" t="s">
        <v>40</v>
      </c>
      <c r="I61" s="23" t="s">
        <v>53</v>
      </c>
      <c r="J61" s="20" t="s">
        <v>209</v>
      </c>
      <c r="K61" s="23" t="s">
        <v>55</v>
      </c>
      <c r="L61" s="15" t="s">
        <v>44</v>
      </c>
      <c r="M61" s="29">
        <v>500</v>
      </c>
      <c r="N61" s="30">
        <v>900</v>
      </c>
      <c r="O61" s="30">
        <f t="shared" si="20"/>
        <v>450000</v>
      </c>
      <c r="P61" s="31">
        <v>0.08</v>
      </c>
      <c r="Q61" s="30">
        <f t="shared" si="21"/>
        <v>36000</v>
      </c>
      <c r="R61" s="34">
        <v>46101</v>
      </c>
      <c r="S61" s="35">
        <v>46465</v>
      </c>
      <c r="T61" s="36">
        <v>0.6</v>
      </c>
      <c r="U61" s="38">
        <v>0.4</v>
      </c>
      <c r="V61" s="30">
        <f>Q61*U61</f>
        <v>14400</v>
      </c>
      <c r="W61" s="30">
        <f>V61</f>
        <v>14400</v>
      </c>
      <c r="X61" s="30">
        <f>V61-W61</f>
        <v>0</v>
      </c>
      <c r="Y61" s="30">
        <v>21600</v>
      </c>
    </row>
    <row r="62" customFormat="1" ht="72" spans="1:25">
      <c r="A62" s="15">
        <v>41</v>
      </c>
      <c r="B62" s="16" t="s">
        <v>8</v>
      </c>
      <c r="C62" s="17" t="s">
        <v>35</v>
      </c>
      <c r="D62" s="21" t="s">
        <v>207</v>
      </c>
      <c r="E62" s="20"/>
      <c r="F62" s="23" t="s">
        <v>38</v>
      </c>
      <c r="G62" s="15" t="s">
        <v>39</v>
      </c>
      <c r="H62" s="24" t="s">
        <v>40</v>
      </c>
      <c r="I62" s="23" t="s">
        <v>45</v>
      </c>
      <c r="J62" s="20" t="s">
        <v>210</v>
      </c>
      <c r="K62" s="20" t="s">
        <v>45</v>
      </c>
      <c r="L62" s="15" t="s">
        <v>44</v>
      </c>
      <c r="M62" s="29">
        <v>300</v>
      </c>
      <c r="N62" s="30">
        <v>3000</v>
      </c>
      <c r="O62" s="30">
        <f t="shared" si="20"/>
        <v>900000</v>
      </c>
      <c r="P62" s="31">
        <v>0.08</v>
      </c>
      <c r="Q62" s="30">
        <f t="shared" si="21"/>
        <v>72000</v>
      </c>
      <c r="R62" s="34">
        <v>46101</v>
      </c>
      <c r="S62" s="35">
        <v>46465</v>
      </c>
      <c r="T62" s="36">
        <v>0.6</v>
      </c>
      <c r="U62" s="38">
        <v>0.4</v>
      </c>
      <c r="V62" s="30">
        <f>Q62*U62</f>
        <v>28800</v>
      </c>
      <c r="W62" s="30">
        <f>V62</f>
        <v>28800</v>
      </c>
      <c r="X62" s="30">
        <f>V62-W62</f>
        <v>0</v>
      </c>
      <c r="Y62" s="30">
        <v>43200</v>
      </c>
    </row>
    <row r="63" customFormat="1" ht="72" spans="1:25">
      <c r="A63" s="15">
        <v>42</v>
      </c>
      <c r="B63" s="16" t="s">
        <v>8</v>
      </c>
      <c r="C63" s="17" t="s">
        <v>35</v>
      </c>
      <c r="D63" s="21" t="s">
        <v>211</v>
      </c>
      <c r="E63" s="20" t="s">
        <v>212</v>
      </c>
      <c r="F63" s="23" t="s">
        <v>38</v>
      </c>
      <c r="G63" s="15" t="s">
        <v>39</v>
      </c>
      <c r="H63" s="24" t="s">
        <v>40</v>
      </c>
      <c r="I63" s="23" t="s">
        <v>53</v>
      </c>
      <c r="J63" s="20" t="s">
        <v>213</v>
      </c>
      <c r="K63" s="23" t="s">
        <v>55</v>
      </c>
      <c r="L63" s="15" t="s">
        <v>44</v>
      </c>
      <c r="M63" s="29">
        <v>720</v>
      </c>
      <c r="N63" s="30">
        <v>900</v>
      </c>
      <c r="O63" s="30">
        <v>648000</v>
      </c>
      <c r="P63" s="31">
        <v>0.08</v>
      </c>
      <c r="Q63" s="30">
        <v>51840</v>
      </c>
      <c r="R63" s="34">
        <v>46106</v>
      </c>
      <c r="S63" s="35">
        <v>46470</v>
      </c>
      <c r="T63" s="36">
        <v>0.6</v>
      </c>
      <c r="U63" s="38">
        <v>0.4</v>
      </c>
      <c r="V63" s="30">
        <v>20736</v>
      </c>
      <c r="W63" s="30">
        <v>20736</v>
      </c>
      <c r="X63" s="30">
        <v>0</v>
      </c>
      <c r="Y63" s="30">
        <v>31104</v>
      </c>
    </row>
    <row r="64" customFormat="1" ht="72" spans="1:25">
      <c r="A64" s="15">
        <v>43</v>
      </c>
      <c r="B64" s="16" t="s">
        <v>8</v>
      </c>
      <c r="C64" s="17" t="s">
        <v>35</v>
      </c>
      <c r="D64" s="21" t="s">
        <v>214</v>
      </c>
      <c r="E64" s="20"/>
      <c r="F64" s="23" t="s">
        <v>38</v>
      </c>
      <c r="G64" s="15" t="s">
        <v>39</v>
      </c>
      <c r="H64" s="24" t="s">
        <v>40</v>
      </c>
      <c r="I64" s="23" t="s">
        <v>53</v>
      </c>
      <c r="J64" s="20" t="s">
        <v>215</v>
      </c>
      <c r="K64" s="23" t="s">
        <v>55</v>
      </c>
      <c r="L64" s="15" t="s">
        <v>44</v>
      </c>
      <c r="M64" s="29">
        <v>1863</v>
      </c>
      <c r="N64" s="30">
        <v>900</v>
      </c>
      <c r="O64" s="30">
        <v>1676700</v>
      </c>
      <c r="P64" s="31">
        <v>0.08</v>
      </c>
      <c r="Q64" s="30">
        <v>134136</v>
      </c>
      <c r="R64" s="34">
        <v>46106</v>
      </c>
      <c r="S64" s="35">
        <v>46470</v>
      </c>
      <c r="T64" s="36">
        <v>0.6</v>
      </c>
      <c r="U64" s="38">
        <v>0.4</v>
      </c>
      <c r="V64" s="30">
        <v>53654.4</v>
      </c>
      <c r="W64" s="30">
        <v>53654.4</v>
      </c>
      <c r="X64" s="30">
        <v>0</v>
      </c>
      <c r="Y64" s="30">
        <v>80481.6</v>
      </c>
    </row>
    <row r="65" customFormat="1" ht="72" spans="1:25">
      <c r="A65" s="15">
        <v>44</v>
      </c>
      <c r="B65" s="16" t="s">
        <v>8</v>
      </c>
      <c r="C65" s="17" t="s">
        <v>35</v>
      </c>
      <c r="D65" s="21" t="s">
        <v>214</v>
      </c>
      <c r="E65" s="20"/>
      <c r="F65" s="23" t="s">
        <v>38</v>
      </c>
      <c r="G65" s="15" t="s">
        <v>39</v>
      </c>
      <c r="H65" s="24" t="s">
        <v>40</v>
      </c>
      <c r="I65" s="23" t="s">
        <v>45</v>
      </c>
      <c r="J65" s="20" t="s">
        <v>216</v>
      </c>
      <c r="K65" s="23" t="s">
        <v>217</v>
      </c>
      <c r="L65" s="15" t="s">
        <v>44</v>
      </c>
      <c r="M65" s="29">
        <v>50</v>
      </c>
      <c r="N65" s="30">
        <v>3000</v>
      </c>
      <c r="O65" s="30">
        <v>150000</v>
      </c>
      <c r="P65" s="31">
        <v>0.08</v>
      </c>
      <c r="Q65" s="30">
        <v>12000</v>
      </c>
      <c r="R65" s="34">
        <v>46106</v>
      </c>
      <c r="S65" s="35">
        <v>46470</v>
      </c>
      <c r="T65" s="36">
        <v>0.6</v>
      </c>
      <c r="U65" s="38">
        <v>0.4</v>
      </c>
      <c r="V65" s="30">
        <v>4800</v>
      </c>
      <c r="W65" s="30">
        <v>4800</v>
      </c>
      <c r="X65" s="30">
        <v>0</v>
      </c>
      <c r="Y65" s="30">
        <v>7200</v>
      </c>
    </row>
    <row r="66" customFormat="1" ht="72" spans="1:25">
      <c r="A66" s="15">
        <v>45</v>
      </c>
      <c r="B66" s="16" t="s">
        <v>8</v>
      </c>
      <c r="C66" s="17" t="s">
        <v>35</v>
      </c>
      <c r="D66" s="21" t="s">
        <v>218</v>
      </c>
      <c r="E66" s="20" t="s">
        <v>219</v>
      </c>
      <c r="F66" s="23" t="s">
        <v>38</v>
      </c>
      <c r="G66" s="15" t="s">
        <v>39</v>
      </c>
      <c r="H66" s="24" t="s">
        <v>40</v>
      </c>
      <c r="I66" s="23" t="s">
        <v>107</v>
      </c>
      <c r="J66" s="20" t="s">
        <v>220</v>
      </c>
      <c r="K66" s="23" t="s">
        <v>107</v>
      </c>
      <c r="L66" s="15" t="s">
        <v>44</v>
      </c>
      <c r="M66" s="29">
        <v>138</v>
      </c>
      <c r="N66" s="30">
        <v>1100</v>
      </c>
      <c r="O66" s="30">
        <v>151800</v>
      </c>
      <c r="P66" s="31">
        <v>0.04</v>
      </c>
      <c r="Q66" s="30">
        <v>6072</v>
      </c>
      <c r="R66" s="34">
        <v>46112</v>
      </c>
      <c r="S66" s="35">
        <v>46476</v>
      </c>
      <c r="T66" s="36">
        <v>0.8</v>
      </c>
      <c r="U66" s="38">
        <v>0.2</v>
      </c>
      <c r="V66" s="30">
        <v>1214.4</v>
      </c>
      <c r="W66" s="30">
        <v>1214.4</v>
      </c>
      <c r="X66" s="30">
        <v>0</v>
      </c>
      <c r="Y66" s="30">
        <v>4857.6</v>
      </c>
    </row>
    <row r="67" customFormat="1" ht="72" spans="1:25">
      <c r="A67" s="15">
        <v>46</v>
      </c>
      <c r="B67" s="16" t="s">
        <v>8</v>
      </c>
      <c r="C67" s="17" t="s">
        <v>35</v>
      </c>
      <c r="D67" s="21" t="s">
        <v>218</v>
      </c>
      <c r="E67" s="20"/>
      <c r="F67" s="23" t="s">
        <v>38</v>
      </c>
      <c r="G67" s="15" t="s">
        <v>39</v>
      </c>
      <c r="H67" s="24" t="s">
        <v>40</v>
      </c>
      <c r="I67" s="23" t="s">
        <v>45</v>
      </c>
      <c r="J67" s="20" t="s">
        <v>221</v>
      </c>
      <c r="K67" s="20" t="s">
        <v>45</v>
      </c>
      <c r="L67" s="15" t="s">
        <v>44</v>
      </c>
      <c r="M67" s="29">
        <v>80</v>
      </c>
      <c r="N67" s="30">
        <v>3000</v>
      </c>
      <c r="O67" s="30">
        <v>240000</v>
      </c>
      <c r="P67" s="31">
        <v>0.08</v>
      </c>
      <c r="Q67" s="30">
        <v>19200</v>
      </c>
      <c r="R67" s="34">
        <v>46112</v>
      </c>
      <c r="S67" s="35">
        <v>46476</v>
      </c>
      <c r="T67" s="36">
        <v>0.6</v>
      </c>
      <c r="U67" s="38">
        <v>0.4</v>
      </c>
      <c r="V67" s="30">
        <v>7680</v>
      </c>
      <c r="W67" s="30">
        <v>7680</v>
      </c>
      <c r="X67" s="30">
        <v>0</v>
      </c>
      <c r="Y67" s="30">
        <v>11520</v>
      </c>
    </row>
    <row r="68" customFormat="1" ht="36" spans="1:25">
      <c r="A68" s="15">
        <v>47</v>
      </c>
      <c r="B68" s="19" t="s">
        <v>8</v>
      </c>
      <c r="C68" s="20" t="s">
        <v>35</v>
      </c>
      <c r="D68" s="21" t="s">
        <v>218</v>
      </c>
      <c r="E68" s="20"/>
      <c r="F68" s="23" t="s">
        <v>38</v>
      </c>
      <c r="G68" s="15" t="s">
        <v>39</v>
      </c>
      <c r="H68" s="24" t="s">
        <v>40</v>
      </c>
      <c r="I68" s="23" t="s">
        <v>53</v>
      </c>
      <c r="J68" s="20" t="s">
        <v>222</v>
      </c>
      <c r="K68" s="20" t="s">
        <v>55</v>
      </c>
      <c r="L68" s="15" t="s">
        <v>44</v>
      </c>
      <c r="M68" s="29">
        <v>500</v>
      </c>
      <c r="N68" s="30">
        <v>900</v>
      </c>
      <c r="O68" s="30">
        <v>450000</v>
      </c>
      <c r="P68" s="31">
        <v>0.08</v>
      </c>
      <c r="Q68" s="30">
        <v>36000</v>
      </c>
      <c r="R68" s="34">
        <v>46112</v>
      </c>
      <c r="S68" s="35">
        <v>46476</v>
      </c>
      <c r="T68" s="36">
        <v>0.6</v>
      </c>
      <c r="U68" s="38">
        <v>0.4</v>
      </c>
      <c r="V68" s="33">
        <v>20800</v>
      </c>
      <c r="W68" s="33">
        <v>20800</v>
      </c>
      <c r="X68" s="33">
        <v>0</v>
      </c>
      <c r="Y68" s="33">
        <v>31200</v>
      </c>
    </row>
    <row r="69" customFormat="1" ht="36" spans="1:25">
      <c r="A69" s="15"/>
      <c r="B69" s="16"/>
      <c r="C69" s="17"/>
      <c r="D69" s="21"/>
      <c r="E69" s="20"/>
      <c r="F69" s="23"/>
      <c r="G69" s="15"/>
      <c r="H69" s="24"/>
      <c r="I69" s="23"/>
      <c r="J69" s="20"/>
      <c r="K69" s="20" t="s">
        <v>57</v>
      </c>
      <c r="L69" s="15" t="s">
        <v>44</v>
      </c>
      <c r="M69" s="29">
        <v>100</v>
      </c>
      <c r="N69" s="30">
        <v>2000</v>
      </c>
      <c r="O69" s="30">
        <v>200000</v>
      </c>
      <c r="P69" s="31">
        <v>0.08</v>
      </c>
      <c r="Q69" s="30">
        <v>16000</v>
      </c>
      <c r="R69" s="34"/>
      <c r="S69" s="35"/>
      <c r="T69" s="36"/>
      <c r="U69" s="38"/>
      <c r="V69" s="30"/>
      <c r="W69" s="30"/>
      <c r="X69" s="30"/>
      <c r="Y69" s="30"/>
    </row>
    <row r="70" customFormat="1" ht="72" spans="1:25">
      <c r="A70" s="15">
        <v>48</v>
      </c>
      <c r="B70" s="16" t="s">
        <v>8</v>
      </c>
      <c r="C70" s="17" t="s">
        <v>35</v>
      </c>
      <c r="D70" s="21" t="s">
        <v>223</v>
      </c>
      <c r="E70" s="20" t="s">
        <v>224</v>
      </c>
      <c r="F70" s="23" t="s">
        <v>38</v>
      </c>
      <c r="G70" s="15" t="s">
        <v>39</v>
      </c>
      <c r="H70" s="24" t="s">
        <v>40</v>
      </c>
      <c r="I70" s="23" t="s">
        <v>45</v>
      </c>
      <c r="J70" s="20" t="s">
        <v>225</v>
      </c>
      <c r="K70" s="19" t="s">
        <v>45</v>
      </c>
      <c r="L70" s="15" t="s">
        <v>44</v>
      </c>
      <c r="M70" s="29">
        <v>40</v>
      </c>
      <c r="N70" s="30">
        <v>3000</v>
      </c>
      <c r="O70" s="30">
        <v>120000</v>
      </c>
      <c r="P70" s="31">
        <v>0.08</v>
      </c>
      <c r="Q70" s="30">
        <v>9600</v>
      </c>
      <c r="R70" s="34">
        <v>46112</v>
      </c>
      <c r="S70" s="35">
        <v>46476</v>
      </c>
      <c r="T70" s="36">
        <v>0.6</v>
      </c>
      <c r="U70" s="38">
        <v>0.4</v>
      </c>
      <c r="V70" s="30">
        <v>3840</v>
      </c>
      <c r="W70" s="30">
        <v>3840</v>
      </c>
      <c r="X70" s="30">
        <v>0</v>
      </c>
      <c r="Y70" s="30">
        <v>5760</v>
      </c>
    </row>
    <row r="71" customFormat="1" ht="36" spans="1:25">
      <c r="A71" s="15">
        <v>49</v>
      </c>
      <c r="B71" s="19" t="s">
        <v>8</v>
      </c>
      <c r="C71" s="20" t="s">
        <v>35</v>
      </c>
      <c r="D71" s="21" t="s">
        <v>226</v>
      </c>
      <c r="E71" s="20" t="s">
        <v>227</v>
      </c>
      <c r="F71" s="23" t="s">
        <v>38</v>
      </c>
      <c r="G71" s="15" t="s">
        <v>39</v>
      </c>
      <c r="H71" s="24" t="s">
        <v>40</v>
      </c>
      <c r="I71" s="23" t="s">
        <v>53</v>
      </c>
      <c r="J71" s="20" t="s">
        <v>228</v>
      </c>
      <c r="K71" s="23" t="s">
        <v>55</v>
      </c>
      <c r="L71" s="15" t="s">
        <v>44</v>
      </c>
      <c r="M71" s="29">
        <v>1890</v>
      </c>
      <c r="N71" s="30">
        <v>900</v>
      </c>
      <c r="O71" s="30">
        <v>1701000</v>
      </c>
      <c r="P71" s="31">
        <v>0.08</v>
      </c>
      <c r="Q71" s="30">
        <v>136080</v>
      </c>
      <c r="R71" s="34">
        <v>46112</v>
      </c>
      <c r="S71" s="35">
        <v>46476</v>
      </c>
      <c r="T71" s="36">
        <v>0.6</v>
      </c>
      <c r="U71" s="38">
        <v>0.4</v>
      </c>
      <c r="V71" s="50">
        <v>56352</v>
      </c>
      <c r="W71" s="50">
        <v>56352</v>
      </c>
      <c r="X71" s="33">
        <v>0</v>
      </c>
      <c r="Y71" s="33">
        <v>84528</v>
      </c>
    </row>
    <row r="72" s="4" customFormat="1" ht="36" spans="1:25">
      <c r="A72" s="39"/>
      <c r="B72" s="40"/>
      <c r="C72" s="41"/>
      <c r="D72" s="18"/>
      <c r="E72" s="41"/>
      <c r="F72" s="43"/>
      <c r="G72" s="39"/>
      <c r="H72" s="44"/>
      <c r="I72" s="43"/>
      <c r="J72" s="41"/>
      <c r="K72" s="43" t="s">
        <v>57</v>
      </c>
      <c r="L72" s="39" t="s">
        <v>44</v>
      </c>
      <c r="M72" s="29">
        <v>30</v>
      </c>
      <c r="N72" s="45">
        <v>2000</v>
      </c>
      <c r="O72" s="45">
        <v>60000</v>
      </c>
      <c r="P72" s="31">
        <v>0.08</v>
      </c>
      <c r="Q72" s="45">
        <v>4800</v>
      </c>
      <c r="R72" s="47"/>
      <c r="S72" s="48"/>
      <c r="T72" s="49"/>
      <c r="U72" s="51"/>
      <c r="V72" s="52"/>
      <c r="W72" s="52"/>
      <c r="X72" s="45"/>
      <c r="Y72" s="45"/>
    </row>
    <row r="73" s="5" customFormat="1" ht="18" spans="1:25">
      <c r="A73" s="42" t="s">
        <v>9</v>
      </c>
      <c r="B73" s="42"/>
      <c r="C73" s="42"/>
      <c r="D73" s="42"/>
      <c r="E73" s="42"/>
      <c r="F73" s="42"/>
      <c r="G73" s="42"/>
      <c r="H73" s="42"/>
      <c r="I73" s="42"/>
      <c r="J73" s="42"/>
      <c r="K73" s="42"/>
      <c r="L73" s="42"/>
      <c r="M73" s="46">
        <v>80971.47</v>
      </c>
      <c r="N73" s="46"/>
      <c r="O73" s="46">
        <v>127313347</v>
      </c>
      <c r="P73" s="28"/>
      <c r="Q73" s="46">
        <v>6509068.66</v>
      </c>
      <c r="R73" s="46"/>
      <c r="S73" s="46"/>
      <c r="T73" s="46"/>
      <c r="U73" s="28"/>
      <c r="V73" s="46">
        <v>1996123.664</v>
      </c>
      <c r="W73" s="46">
        <v>1996123.664</v>
      </c>
      <c r="X73" s="46">
        <v>0</v>
      </c>
      <c r="Y73" s="46">
        <v>4512944.996</v>
      </c>
    </row>
    <row r="74" spans="24:25">
      <c r="X74" s="53"/>
      <c r="Y74" s="54"/>
    </row>
    <row r="75" spans="24:25">
      <c r="X75" s="53"/>
      <c r="Y75" s="54"/>
    </row>
    <row r="76" spans="24:25">
      <c r="X76" s="53"/>
      <c r="Y76" s="54"/>
    </row>
  </sheetData>
  <mergeCells count="267">
    <mergeCell ref="A2:Y2"/>
    <mergeCell ref="A73:L73"/>
    <mergeCell ref="A6:A7"/>
    <mergeCell ref="A8:A9"/>
    <mergeCell ref="A15:A16"/>
    <mergeCell ref="A17:A18"/>
    <mergeCell ref="A21:A23"/>
    <mergeCell ref="A25:A26"/>
    <mergeCell ref="A29:A31"/>
    <mergeCell ref="A35:A37"/>
    <mergeCell ref="A41:A43"/>
    <mergeCell ref="A49:A50"/>
    <mergeCell ref="A51:A52"/>
    <mergeCell ref="A54:A55"/>
    <mergeCell ref="A57:A58"/>
    <mergeCell ref="A68:A69"/>
    <mergeCell ref="A71:A72"/>
    <mergeCell ref="B6:B7"/>
    <mergeCell ref="B8:B9"/>
    <mergeCell ref="B15:B16"/>
    <mergeCell ref="B17:B18"/>
    <mergeCell ref="B21:B23"/>
    <mergeCell ref="B25:B26"/>
    <mergeCell ref="B29:B31"/>
    <mergeCell ref="B35:B37"/>
    <mergeCell ref="B41:B43"/>
    <mergeCell ref="B49:B50"/>
    <mergeCell ref="B51:B52"/>
    <mergeCell ref="B54:B55"/>
    <mergeCell ref="B57:B58"/>
    <mergeCell ref="B68:B69"/>
    <mergeCell ref="B71:B72"/>
    <mergeCell ref="C6:C7"/>
    <mergeCell ref="C8:C9"/>
    <mergeCell ref="C15:C16"/>
    <mergeCell ref="C17:C18"/>
    <mergeCell ref="C21:C23"/>
    <mergeCell ref="C25:C26"/>
    <mergeCell ref="C29:C31"/>
    <mergeCell ref="C35:C37"/>
    <mergeCell ref="C41:C43"/>
    <mergeCell ref="C49:C50"/>
    <mergeCell ref="C51:C52"/>
    <mergeCell ref="C54:C55"/>
    <mergeCell ref="C57:C58"/>
    <mergeCell ref="C68:C69"/>
    <mergeCell ref="C71:C72"/>
    <mergeCell ref="D6:D7"/>
    <mergeCell ref="D8:D9"/>
    <mergeCell ref="D15:D16"/>
    <mergeCell ref="D17:D18"/>
    <mergeCell ref="D21:D23"/>
    <mergeCell ref="D25:D26"/>
    <mergeCell ref="D29:D31"/>
    <mergeCell ref="D35:D37"/>
    <mergeCell ref="D41:D43"/>
    <mergeCell ref="D49:D50"/>
    <mergeCell ref="D51:D52"/>
    <mergeCell ref="D54:D55"/>
    <mergeCell ref="D57:D58"/>
    <mergeCell ref="D68:D69"/>
    <mergeCell ref="D71:D72"/>
    <mergeCell ref="E5:E12"/>
    <mergeCell ref="E15:E20"/>
    <mergeCell ref="E21:E23"/>
    <mergeCell ref="E25:E26"/>
    <mergeCell ref="E29:E38"/>
    <mergeCell ref="E41:E43"/>
    <mergeCell ref="E45:E46"/>
    <mergeCell ref="E47:E50"/>
    <mergeCell ref="E51:E55"/>
    <mergeCell ref="E56:E58"/>
    <mergeCell ref="E61:E62"/>
    <mergeCell ref="E63:E65"/>
    <mergeCell ref="E66:E69"/>
    <mergeCell ref="E71:E72"/>
    <mergeCell ref="F6:F7"/>
    <mergeCell ref="F8:F9"/>
    <mergeCell ref="F15:F16"/>
    <mergeCell ref="F17:F18"/>
    <mergeCell ref="F21:F23"/>
    <mergeCell ref="F25:F26"/>
    <mergeCell ref="F29:F31"/>
    <mergeCell ref="F35:F37"/>
    <mergeCell ref="F41:F43"/>
    <mergeCell ref="F49:F50"/>
    <mergeCell ref="F51:F52"/>
    <mergeCell ref="F54:F55"/>
    <mergeCell ref="F68:F69"/>
    <mergeCell ref="F71:F72"/>
    <mergeCell ref="G6:G7"/>
    <mergeCell ref="G8:G9"/>
    <mergeCell ref="G15:G16"/>
    <mergeCell ref="G17:G18"/>
    <mergeCell ref="G21:G23"/>
    <mergeCell ref="G25:G26"/>
    <mergeCell ref="G29:G31"/>
    <mergeCell ref="G35:G37"/>
    <mergeCell ref="G41:G43"/>
    <mergeCell ref="G49:G50"/>
    <mergeCell ref="G51:G52"/>
    <mergeCell ref="G54:G55"/>
    <mergeCell ref="G68:G69"/>
    <mergeCell ref="G71:G72"/>
    <mergeCell ref="H6:H7"/>
    <mergeCell ref="H8:H9"/>
    <mergeCell ref="H15:H16"/>
    <mergeCell ref="H17:H18"/>
    <mergeCell ref="H21:H23"/>
    <mergeCell ref="H25:H26"/>
    <mergeCell ref="H29:H31"/>
    <mergeCell ref="H35:H37"/>
    <mergeCell ref="H41:H43"/>
    <mergeCell ref="H49:H50"/>
    <mergeCell ref="H51:H52"/>
    <mergeCell ref="H54:H55"/>
    <mergeCell ref="H57:H58"/>
    <mergeCell ref="H68:H69"/>
    <mergeCell ref="H71:H72"/>
    <mergeCell ref="I6:I7"/>
    <mergeCell ref="I8:I9"/>
    <mergeCell ref="I15:I16"/>
    <mergeCell ref="I17:I18"/>
    <mergeCell ref="I21:I23"/>
    <mergeCell ref="I25:I26"/>
    <mergeCell ref="I29:I31"/>
    <mergeCell ref="I35:I36"/>
    <mergeCell ref="I41:I43"/>
    <mergeCell ref="I49:I50"/>
    <mergeCell ref="I51:I52"/>
    <mergeCell ref="I54:I55"/>
    <mergeCell ref="I57:I58"/>
    <mergeCell ref="I68:I69"/>
    <mergeCell ref="I71:I72"/>
    <mergeCell ref="J6:J7"/>
    <mergeCell ref="J8:J9"/>
    <mergeCell ref="J15:J16"/>
    <mergeCell ref="J17:J18"/>
    <mergeCell ref="J21:J23"/>
    <mergeCell ref="J25:J26"/>
    <mergeCell ref="J29:J31"/>
    <mergeCell ref="J35:J37"/>
    <mergeCell ref="J41:J43"/>
    <mergeCell ref="J49:J50"/>
    <mergeCell ref="J51:J52"/>
    <mergeCell ref="J54:J55"/>
    <mergeCell ref="J57:J58"/>
    <mergeCell ref="J68:J69"/>
    <mergeCell ref="J71:J72"/>
    <mergeCell ref="R6:R7"/>
    <mergeCell ref="R8:R9"/>
    <mergeCell ref="R15:R16"/>
    <mergeCell ref="R17:R18"/>
    <mergeCell ref="R21:R23"/>
    <mergeCell ref="R25:R26"/>
    <mergeCell ref="R29:R31"/>
    <mergeCell ref="R35:R37"/>
    <mergeCell ref="R41:R43"/>
    <mergeCell ref="R49:R50"/>
    <mergeCell ref="R51:R52"/>
    <mergeCell ref="R54:R55"/>
    <mergeCell ref="R57:R58"/>
    <mergeCell ref="R68:R69"/>
    <mergeCell ref="R71:R72"/>
    <mergeCell ref="S6:S7"/>
    <mergeCell ref="S8:S9"/>
    <mergeCell ref="S15:S16"/>
    <mergeCell ref="S17:S18"/>
    <mergeCell ref="S21:S23"/>
    <mergeCell ref="S25:S26"/>
    <mergeCell ref="S29:S31"/>
    <mergeCell ref="S35:S37"/>
    <mergeCell ref="S41:S43"/>
    <mergeCell ref="S49:S50"/>
    <mergeCell ref="S51:S52"/>
    <mergeCell ref="S54:S55"/>
    <mergeCell ref="S57:S58"/>
    <mergeCell ref="S68:S69"/>
    <mergeCell ref="S71:S72"/>
    <mergeCell ref="T6:T7"/>
    <mergeCell ref="T8:T9"/>
    <mergeCell ref="T15:T16"/>
    <mergeCell ref="T17:T18"/>
    <mergeCell ref="T21:T23"/>
    <mergeCell ref="T25:T26"/>
    <mergeCell ref="T29:T31"/>
    <mergeCell ref="T35:T37"/>
    <mergeCell ref="T41:T43"/>
    <mergeCell ref="T49:T50"/>
    <mergeCell ref="T51:T52"/>
    <mergeCell ref="T54:T55"/>
    <mergeCell ref="T68:T69"/>
    <mergeCell ref="T71:T72"/>
    <mergeCell ref="U6:U7"/>
    <mergeCell ref="U8:U9"/>
    <mergeCell ref="U15:U16"/>
    <mergeCell ref="U17:U18"/>
    <mergeCell ref="U21:U23"/>
    <mergeCell ref="U25:U26"/>
    <mergeCell ref="U29:U31"/>
    <mergeCell ref="U35:U37"/>
    <mergeCell ref="U41:U43"/>
    <mergeCell ref="U49:U50"/>
    <mergeCell ref="U51:U52"/>
    <mergeCell ref="U54:U55"/>
    <mergeCell ref="U68:U69"/>
    <mergeCell ref="U71:U72"/>
    <mergeCell ref="V6:V7"/>
    <mergeCell ref="V8:V9"/>
    <mergeCell ref="V15:V16"/>
    <mergeCell ref="V17:V18"/>
    <mergeCell ref="V21:V23"/>
    <mergeCell ref="V25:V26"/>
    <mergeCell ref="V29:V31"/>
    <mergeCell ref="V35:V37"/>
    <mergeCell ref="V41:V43"/>
    <mergeCell ref="V49:V50"/>
    <mergeCell ref="V51:V52"/>
    <mergeCell ref="V54:V55"/>
    <mergeCell ref="V57:V58"/>
    <mergeCell ref="V68:V69"/>
    <mergeCell ref="V71:V72"/>
    <mergeCell ref="W6:W7"/>
    <mergeCell ref="W8:W9"/>
    <mergeCell ref="W15:W16"/>
    <mergeCell ref="W17:W18"/>
    <mergeCell ref="W21:W23"/>
    <mergeCell ref="W25:W26"/>
    <mergeCell ref="W29:W31"/>
    <mergeCell ref="W35:W37"/>
    <mergeCell ref="W41:W43"/>
    <mergeCell ref="W49:W50"/>
    <mergeCell ref="W51:W52"/>
    <mergeCell ref="W54:W55"/>
    <mergeCell ref="W57:W58"/>
    <mergeCell ref="W68:W69"/>
    <mergeCell ref="W71:W72"/>
    <mergeCell ref="X6:X7"/>
    <mergeCell ref="X8:X9"/>
    <mergeCell ref="X15:X16"/>
    <mergeCell ref="X17:X18"/>
    <mergeCell ref="X21:X23"/>
    <mergeCell ref="X25:X26"/>
    <mergeCell ref="X29:X31"/>
    <mergeCell ref="X35:X37"/>
    <mergeCell ref="X41:X43"/>
    <mergeCell ref="X49:X50"/>
    <mergeCell ref="X51:X52"/>
    <mergeCell ref="X54:X55"/>
    <mergeCell ref="X57:X58"/>
    <mergeCell ref="X68:X69"/>
    <mergeCell ref="X71:X72"/>
    <mergeCell ref="Y6:Y7"/>
    <mergeCell ref="Y8:Y9"/>
    <mergeCell ref="Y15:Y16"/>
    <mergeCell ref="Y17:Y18"/>
    <mergeCell ref="Y21:Y23"/>
    <mergeCell ref="Y25:Y26"/>
    <mergeCell ref="Y29:Y31"/>
    <mergeCell ref="Y35:Y37"/>
    <mergeCell ref="Y41:Y43"/>
    <mergeCell ref="Y49:Y50"/>
    <mergeCell ref="Y51:Y52"/>
    <mergeCell ref="Y54:Y55"/>
    <mergeCell ref="Y57:Y58"/>
    <mergeCell ref="Y68:Y69"/>
    <mergeCell ref="Y71:Y72"/>
  </mergeCells>
  <dataValidations count="2">
    <dataValidation type="list" allowBlank="1" showInputMessage="1" showErrorMessage="1" sqref="F5:F54 F56:F68 F70:F72">
      <formula1>"菜篮子基地,农业龙头企业,市内其他主体"</formula1>
    </dataValidation>
    <dataValidation type="list" allowBlank="1" showInputMessage="1" showErrorMessage="1" sqref="C5:C54 C56:C68 C70:C72">
      <formula1>"深圳市内（含深汕）,省内市外"</formula1>
    </dataValidation>
  </dataValidations>
  <printOptions horizontalCentered="1"/>
  <pageMargins left="0.25" right="0.25" top="0.590277777777778" bottom="3.18888888888889" header="0.298611111111111" footer="2.95208333333333"/>
  <pageSetup paperSize="8" scale="61" firstPageNumber="10" fitToHeight="0" orientation="landscape" useFirstPageNumber="1" horizontalDpi="600"/>
  <headerFooter>
    <oddFooter>&amp;C&amp;P</oddFooter>
  </headerFooter>
  <rowBreaks count="6" manualBreakCount="6">
    <brk id="14" max="24" man="1"/>
    <brk id="28" max="24" man="1"/>
    <brk id="46" max="24" man="1"/>
    <brk id="61" max="24" man="1"/>
    <brk id="73" max="16383" man="1"/>
    <brk id="74" max="16383"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5</vt:i4>
      </vt:variant>
    </vt:vector>
  </HeadingPairs>
  <TitlesOfParts>
    <vt:vector size="5" baseType="lpstr">
      <vt:lpstr>附表1</vt:lpstr>
      <vt:lpstr>附表2</vt:lpstr>
      <vt:lpstr>附表3</vt:lpstr>
      <vt:lpstr>附表4</vt:lpstr>
      <vt:lpstr>附表5</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asus</dc:creator>
  <cp:lastModifiedBy>黄冬玲</cp:lastModifiedBy>
  <dcterms:created xsi:type="dcterms:W3CDTF">2025-05-22T09:51:00Z</dcterms:created>
  <dcterms:modified xsi:type="dcterms:W3CDTF">2026-09-22T15:46:36Z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2052-11.8.2.11958</vt:lpwstr>
  </property>
  <property fmtid="{D5CDD505-2E9C-101B-9397-08002B2CF9AE}" pid="3" name="KSOReadingLayout">
    <vt:bool>true</vt:bool>
  </property>
  <property fmtid="{D5CDD505-2E9C-101B-9397-08002B2CF9AE}" pid="4" name="ICV">
    <vt:lpwstr>A04C037ED7B518345C32B26ADBAF3231</vt:lpwstr>
  </property>
  <property fmtid="{D5CDD505-2E9C-101B-9397-08002B2CF9AE}" pid="5" name="CalculationRule">
    <vt:i4>0</vt:i4>
  </property>
</Properties>
</file>